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3690" windowWidth="20730" windowHeight="6330" activeTab="1"/>
  </bookViews>
  <sheets>
    <sheet name="приложение 1" sheetId="1" r:id="rId1"/>
    <sheet name="приложение 1.1" sheetId="5" r:id="rId2"/>
  </sheets>
  <definedNames>
    <definedName name="_xlnm.Print_Titles" localSheetId="0">'приложение 1'!$4:$6</definedName>
    <definedName name="_xlnm.Print_Titles" localSheetId="1">'приложение 1.1'!$4:$6</definedName>
    <definedName name="_xlnm.Print_Area" localSheetId="0">'приложение 1'!$A$1:$I$90</definedName>
    <definedName name="_xlnm.Print_Area" localSheetId="1">'приложение 1.1'!$A$1:$I$36</definedName>
  </definedNames>
  <calcPr calcId="145621"/>
</workbook>
</file>

<file path=xl/calcChain.xml><?xml version="1.0" encoding="utf-8"?>
<calcChain xmlns="http://schemas.openxmlformats.org/spreadsheetml/2006/main">
  <c r="G81" i="1" l="1"/>
  <c r="E50" i="1"/>
  <c r="B10" i="1"/>
  <c r="B38" i="1" l="1"/>
  <c r="G24" i="5" l="1"/>
  <c r="H24" i="5" s="1"/>
  <c r="G23" i="5"/>
  <c r="H23" i="5" s="1"/>
  <c r="G22" i="5"/>
  <c r="H22" i="5" s="1"/>
  <c r="C50" i="1" l="1"/>
  <c r="H28" i="5" l="1"/>
  <c r="F29" i="5"/>
  <c r="E29" i="5"/>
  <c r="H27" i="5" l="1"/>
  <c r="H26" i="5"/>
  <c r="H25" i="5"/>
  <c r="D38" i="1"/>
  <c r="E27" i="1" l="1"/>
  <c r="C26" i="1"/>
  <c r="H23" i="1"/>
  <c r="C44" i="1"/>
  <c r="C63" i="1" s="1"/>
  <c r="C64" i="1" s="1"/>
  <c r="G55" i="1" l="1"/>
  <c r="H55" i="1" s="1"/>
  <c r="E38" i="1"/>
  <c r="E25" i="1"/>
  <c r="G21" i="1"/>
  <c r="H21" i="1" s="1"/>
  <c r="D29" i="5"/>
  <c r="D46" i="1"/>
  <c r="D44" i="1" s="1"/>
  <c r="D37" i="1"/>
  <c r="D9" i="1"/>
  <c r="D63" i="1" l="1"/>
  <c r="D65" i="1" s="1"/>
  <c r="G13" i="5"/>
  <c r="G14" i="5"/>
  <c r="G15" i="5"/>
  <c r="H15" i="5" s="1"/>
  <c r="G16" i="5"/>
  <c r="G17" i="5"/>
  <c r="H17" i="5" s="1"/>
  <c r="G18" i="5"/>
  <c r="H18" i="5" s="1"/>
  <c r="G19" i="5"/>
  <c r="G20" i="5"/>
  <c r="G21" i="5"/>
  <c r="H21" i="5" s="1"/>
  <c r="G12" i="5"/>
  <c r="H16" i="5"/>
  <c r="G29" i="5" l="1"/>
  <c r="D64" i="1"/>
  <c r="E46" i="1"/>
  <c r="E44" i="1" s="1"/>
  <c r="B27" i="1"/>
  <c r="B26" i="1" s="1"/>
  <c r="B46" i="1" l="1"/>
  <c r="H81" i="1" l="1"/>
  <c r="G35" i="1"/>
  <c r="H35" i="1" s="1"/>
  <c r="B56" i="1"/>
  <c r="B29" i="5" l="1"/>
  <c r="C29" i="5"/>
  <c r="H19" i="5" l="1"/>
  <c r="H20" i="5"/>
  <c r="G10" i="5" l="1"/>
  <c r="H10" i="5" s="1"/>
  <c r="G11" i="5"/>
  <c r="H11" i="5" s="1"/>
  <c r="H13" i="5"/>
  <c r="H14" i="5"/>
  <c r="G9" i="5"/>
  <c r="H9" i="5" s="1"/>
  <c r="H12" i="5" l="1"/>
  <c r="H29" i="5" s="1"/>
  <c r="G85" i="1" l="1"/>
  <c r="H85" i="1" s="1"/>
  <c r="G86" i="1"/>
  <c r="H86" i="1" s="1"/>
  <c r="G87" i="1"/>
  <c r="H87" i="1" s="1"/>
  <c r="G84" i="1"/>
  <c r="H84" i="1" s="1"/>
  <c r="E56" i="1" l="1"/>
  <c r="F56" i="1"/>
  <c r="H60" i="1" l="1"/>
  <c r="H45" i="1"/>
  <c r="H36" i="1"/>
  <c r="H15" i="1"/>
  <c r="H16" i="1"/>
  <c r="H17" i="1"/>
  <c r="H29" i="1"/>
  <c r="B25" i="1" l="1"/>
  <c r="B70" i="1" l="1"/>
  <c r="J62" i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47" i="1"/>
  <c r="H47" i="1" s="1"/>
  <c r="G48" i="1"/>
  <c r="H48" i="1" s="1"/>
  <c r="G49" i="1"/>
  <c r="H49" i="1" s="1"/>
  <c r="F10" i="1"/>
  <c r="B37" i="1"/>
  <c r="B50" i="1"/>
  <c r="B68" i="1" l="1"/>
  <c r="H37" i="1"/>
  <c r="B9" i="1"/>
  <c r="B44" i="1"/>
  <c r="B63" i="1" s="1"/>
  <c r="B64" i="1" s="1"/>
  <c r="G31" i="1"/>
  <c r="H31" i="1" s="1"/>
  <c r="B65" i="1" l="1"/>
  <c r="G32" i="1"/>
  <c r="H32" i="1" s="1"/>
  <c r="G12" i="1" l="1"/>
  <c r="H12" i="1" s="1"/>
  <c r="E70" i="1" l="1"/>
  <c r="F70" i="1"/>
  <c r="G79" i="1"/>
  <c r="H79" i="1" s="1"/>
  <c r="G77" i="1"/>
  <c r="H77" i="1" s="1"/>
  <c r="E73" i="1"/>
  <c r="F73" i="1"/>
  <c r="G71" i="1"/>
  <c r="H71" i="1" s="1"/>
  <c r="G74" i="1"/>
  <c r="H74" i="1" s="1"/>
  <c r="G78" i="1"/>
  <c r="H78" i="1" s="1"/>
  <c r="G76" i="1"/>
  <c r="H76" i="1" s="1"/>
  <c r="G69" i="1"/>
  <c r="H69" i="1" s="1"/>
  <c r="G75" i="1"/>
  <c r="H75" i="1" s="1"/>
  <c r="G72" i="1"/>
  <c r="H72" i="1" s="1"/>
  <c r="G73" i="1" l="1"/>
  <c r="H73" i="1" s="1"/>
  <c r="G70" i="1"/>
  <c r="H70" i="1" s="1"/>
  <c r="H68" i="1" s="1"/>
  <c r="G46" i="1"/>
  <c r="H46" i="1" s="1"/>
  <c r="F46" i="1"/>
  <c r="E37" i="1"/>
  <c r="F37" i="1"/>
  <c r="F9" i="1"/>
  <c r="G23" i="1"/>
  <c r="G24" i="1"/>
  <c r="H24" i="1" s="1"/>
  <c r="G22" i="1"/>
  <c r="H22" i="1" s="1"/>
  <c r="G20" i="1"/>
  <c r="H20" i="1" s="1"/>
  <c r="G14" i="1"/>
  <c r="H14" i="1" s="1"/>
  <c r="G37" i="1" l="1"/>
  <c r="G34" i="1"/>
  <c r="H34" i="1" s="1"/>
  <c r="G33" i="1"/>
  <c r="H33" i="1" s="1"/>
  <c r="G28" i="1"/>
  <c r="H28" i="1" s="1"/>
  <c r="G27" i="1"/>
  <c r="G19" i="1"/>
  <c r="H19" i="1" s="1"/>
  <c r="G11" i="1"/>
  <c r="H11" i="1" s="1"/>
  <c r="G13" i="1"/>
  <c r="H13" i="1" s="1"/>
  <c r="H27" i="1" l="1"/>
  <c r="G26" i="1"/>
  <c r="G25" i="1" s="1"/>
  <c r="H10" i="1"/>
  <c r="H30" i="1"/>
  <c r="H26" i="1" l="1"/>
  <c r="H25" i="1"/>
  <c r="H9" i="1" s="1"/>
  <c r="E68" i="1"/>
  <c r="G57" i="1" l="1"/>
  <c r="H57" i="1" l="1"/>
  <c r="E10" i="1"/>
  <c r="E9" i="1" l="1"/>
  <c r="G9" i="1" s="1"/>
  <c r="G10" i="1"/>
  <c r="G61" i="1" l="1"/>
  <c r="H61" i="1" s="1"/>
  <c r="F50" i="1" l="1"/>
  <c r="F44" i="1" l="1"/>
  <c r="F63" i="1" l="1"/>
  <c r="F64" i="1" l="1"/>
  <c r="G58" i="1" l="1"/>
  <c r="G59" i="1"/>
  <c r="H59" i="1" s="1"/>
  <c r="G54" i="1"/>
  <c r="H54" i="1" s="1"/>
  <c r="G52" i="1"/>
  <c r="H52" i="1" s="1"/>
  <c r="H58" i="1" l="1"/>
  <c r="H56" i="1" s="1"/>
  <c r="G56" i="1"/>
  <c r="G51" i="1"/>
  <c r="H51" i="1" s="1"/>
  <c r="F65" i="1" l="1"/>
  <c r="E63" i="1" l="1"/>
  <c r="E64" i="1" s="1"/>
  <c r="G53" i="1"/>
  <c r="G50" i="1" s="1"/>
  <c r="H50" i="1" s="1"/>
  <c r="H53" i="1" l="1"/>
  <c r="G62" i="1"/>
  <c r="H62" i="1" s="1"/>
  <c r="G44" i="1" l="1"/>
  <c r="G63" i="1" s="1"/>
  <c r="G64" i="1" s="1"/>
  <c r="E65" i="1"/>
  <c r="H65" i="1" s="1"/>
  <c r="H44" i="1" l="1"/>
  <c r="G65" i="1"/>
  <c r="H66" i="1" s="1"/>
  <c r="H67" i="1" s="1"/>
  <c r="F68" i="1"/>
  <c r="G68" i="1"/>
  <c r="H63" i="1" l="1"/>
  <c r="H64" i="1" s="1"/>
  <c r="G82" i="1"/>
  <c r="H82" i="1" s="1"/>
  <c r="E80" i="1"/>
  <c r="G80" i="1" s="1"/>
  <c r="H80" i="1" s="1"/>
  <c r="C82" i="1"/>
  <c r="C80" i="1"/>
  <c r="D80" i="1"/>
  <c r="D82" i="1"/>
</calcChain>
</file>

<file path=xl/sharedStrings.xml><?xml version="1.0" encoding="utf-8"?>
<sst xmlns="http://schemas.openxmlformats.org/spreadsheetml/2006/main" count="158" uniqueCount="143">
  <si>
    <t>ПОКАЗАТЕЛИ</t>
  </si>
  <si>
    <t>ИТОГО ДОХОДОВ</t>
  </si>
  <si>
    <t>Налог на прибыль организаций</t>
  </si>
  <si>
    <t>Налог на доходы физических лиц</t>
  </si>
  <si>
    <t>Акцизы</t>
  </si>
  <si>
    <t>Налог на добычу полезных ископаемых</t>
  </si>
  <si>
    <t>Неналоговые доходы</t>
  </si>
  <si>
    <t>ИТОГО РАСХОДОВ</t>
  </si>
  <si>
    <t>Профицит (+)/дефицит (-)</t>
  </si>
  <si>
    <t>Изменение остатков средств бюджета</t>
  </si>
  <si>
    <t>Акции и иные формы участия в капитале</t>
  </si>
  <si>
    <t>Раздел I. Социально-значимые расходы</t>
  </si>
  <si>
    <t>Раздел II. Первоочередные расходы</t>
  </si>
  <si>
    <t xml:space="preserve">Расходы на первоочередные нужды, из них:                   </t>
  </si>
  <si>
    <t>Расходы на прочие нужды, из них:</t>
  </si>
  <si>
    <t>Раздел III. Расходы</t>
  </si>
  <si>
    <t>Итого расходов без учёта безвозмездных поступлений</t>
  </si>
  <si>
    <t>ДОХОДЫ БЮДЖЕТА</t>
  </si>
  <si>
    <t>НАЛОГОВЫЕ И НЕНАЛОГОВЫЕ ДОХОДЫ</t>
  </si>
  <si>
    <t>Налог на вмененный доход</t>
  </si>
  <si>
    <t>Единый сельскохозяйственный налог</t>
  </si>
  <si>
    <t>Налог на имущество физических лиц</t>
  </si>
  <si>
    <t>Транспортный налог</t>
  </si>
  <si>
    <t>Земельный налог</t>
  </si>
  <si>
    <t>БЕЗВОЗМЕЗДНЫЕ ПОСТУПЛЕНИЯ</t>
  </si>
  <si>
    <t>Дотации, в т.ч.</t>
  </si>
  <si>
    <t>на выравнивание бюджетной обеспеченности</t>
  </si>
  <si>
    <t>на поддержку мер по обеспечению сбалансированности бюджетов</t>
  </si>
  <si>
    <t>Субсидии, в т.ч.</t>
  </si>
  <si>
    <t>капитального характера</t>
  </si>
  <si>
    <t>Субвенции</t>
  </si>
  <si>
    <t>Иные межбюджетные трансферты</t>
  </si>
  <si>
    <t>РАСХОДЫ  БЮДЖЕТА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</si>
  <si>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</si>
  <si>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работников автономных и бюджетных учреждений</t>
  </si>
  <si>
    <t>Стипендии</t>
  </si>
  <si>
    <t>Расходы на обязательное медицинское страхование неработающего населения</t>
  </si>
  <si>
    <t>Иные выплаты</t>
  </si>
  <si>
    <t>Публичные нормативные выплаты гражданам несоциального характера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</si>
  <si>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</si>
  <si>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Исполнение судебных актов</t>
  </si>
  <si>
    <t>Премии и гранты</t>
  </si>
  <si>
    <t>Резервные средства</t>
  </si>
  <si>
    <t>Уровень дефицита бюджета к налоговым и неналоговым доходам, %</t>
  </si>
  <si>
    <t>Уровень дефицита бюджета к налоговым и неналоговым доходам с учетом Бюджетного кодекса Российской Федерации, %</t>
  </si>
  <si>
    <t>Долговые обязательства в цен.бумагах</t>
  </si>
  <si>
    <t xml:space="preserve"> - погашение бюджетных кредитов</t>
  </si>
  <si>
    <t>Кредиты, полученные от кредитных организаций</t>
  </si>
  <si>
    <t xml:space="preserve"> - получение кредитов от кредитных организаций</t>
  </si>
  <si>
    <t xml:space="preserve"> - погашение кредитов от кредитных организаций</t>
  </si>
  <si>
    <t>Остатки средств бюджетов всего, в том числе:</t>
  </si>
  <si>
    <t>остатки целевых средств</t>
  </si>
  <si>
    <t>остатки нецелевых средств</t>
  </si>
  <si>
    <t>Увеличение (+)</t>
  </si>
  <si>
    <t>Уменьшение (-)</t>
  </si>
  <si>
    <t>Всего</t>
  </si>
  <si>
    <t>Текущий финансовый год</t>
  </si>
  <si>
    <t>Упрощенная система налогообложения</t>
  </si>
  <si>
    <t>Субсидии юридическим лицам (кроме некоммерческих организаций) индивидуальным предпринимателям, физическим лицам - производителям товаров, работ, услуг</t>
  </si>
  <si>
    <t>Уплата налогов, сборов и иных платежей</t>
  </si>
  <si>
    <t>Бюджетные кредит, полученные от других бюджетов</t>
  </si>
  <si>
    <t xml:space="preserve"> - получение бюджетных кредитов</t>
  </si>
  <si>
    <t>Прочие источники финансирования дефицита бюджета</t>
  </si>
  <si>
    <t>СПРАВОЧНО:</t>
  </si>
  <si>
    <t>Налог на имущество организаций</t>
  </si>
  <si>
    <t>Другие расходы (за искл. групп 1, 2 и 3.1)</t>
  </si>
  <si>
    <t>Примечание 
(краткое обоснование изменений)</t>
  </si>
  <si>
    <t>Социальные выплаты гражданам</t>
  </si>
  <si>
    <t>ИТОГО ИСТОЧНИКИ ФИНАНСИРОВАНИЯ ДЕФИЦИТОВ БЮДЖЕТОВ</t>
  </si>
  <si>
    <t>(тыс.руб.)</t>
  </si>
  <si>
    <t>7</t>
  </si>
  <si>
    <t>на частичную компенсацию дополнительных расходов на повышение оплаты труда работников бюджетной сферы</t>
  </si>
  <si>
    <t>Бюджетные ассигнования 
с учетом проекта</t>
  </si>
  <si>
    <t>Безвозмездные поступления от других бюджетов бюджетной системы Российской Федерации, всего</t>
  </si>
  <si>
    <t>Расходы на обслуживание мун.долга</t>
  </si>
  <si>
    <t>муниципальных органов</t>
  </si>
  <si>
    <t>Иные закупки товаров, работ и услуг для обеспечения муниципальных нужд (за исключением закупки товаров, работ, услуг в целях капитального ремонта муниципального имущества</t>
  </si>
  <si>
    <t>Субсидии некоммерческим организациям (за исключением муниципальных учреждений)</t>
  </si>
  <si>
    <t xml:space="preserve">Капитальные вложения в объекты недвижимого имущества муниципальной собственности                                                                                                                                              </t>
  </si>
  <si>
    <t>Закупка товаров, работ, услуг в целях капитального ремонта муниципального имущества</t>
  </si>
  <si>
    <t>Исполнение муниципальных гарантий без права регрессивного требования гаранта к принципалу или уступки гаранту прав</t>
  </si>
  <si>
    <t>Исполнение муниципальных гарантий</t>
  </si>
  <si>
    <t>Приложение 1</t>
  </si>
  <si>
    <t>Приложение 1.1</t>
  </si>
  <si>
    <t>Изменения, предусмотренные проектом</t>
  </si>
  <si>
    <t>Например:</t>
  </si>
  <si>
    <t>х</t>
  </si>
  <si>
    <t>Направление расходов за счет остатков средств</t>
  </si>
  <si>
    <t>Направление расходов за счет остатков средств на начало года, в том числе:</t>
  </si>
  <si>
    <t>Верхний предел муниципального долга на конец года, в том числе</t>
  </si>
  <si>
    <t>кредиты кредитных организаций</t>
  </si>
  <si>
    <t>бюджетные кредиты</t>
  </si>
  <si>
    <t>в том числе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НК РФ</t>
  </si>
  <si>
    <t>верхний предел долга по муниципальным гарантиям на конец года</t>
  </si>
  <si>
    <t>Справочно:</t>
  </si>
  <si>
    <t>из них целевые средства РБ - 0,0 руб.</t>
  </si>
  <si>
    <t>Прочие безвозмездные поступления</t>
  </si>
  <si>
    <t>Изменения в соответствии с решением от 21.01.2020  №  7/5</t>
  </si>
  <si>
    <t>ИТОГО</t>
  </si>
  <si>
    <t>Прочие неналоговые доходы</t>
  </si>
  <si>
    <t xml:space="preserve">Изменения в соответствии с решением от 01.10.2021  №18/5  </t>
  </si>
  <si>
    <t>14. Иные работы</t>
  </si>
  <si>
    <t>замена окон</t>
  </si>
  <si>
    <t>15. Информационно-коммуникациооные технологии</t>
  </si>
  <si>
    <t>оплата расходов по программному обеспечению</t>
  </si>
  <si>
    <t>16. Провие закупки</t>
  </si>
  <si>
    <t>похозяйственные книги</t>
  </si>
  <si>
    <t>17. Уплата прочих налогов, сборов</t>
  </si>
  <si>
    <t>уплата земельного налога за 3 квартал 2021</t>
  </si>
  <si>
    <t xml:space="preserve">Изменения в соответствии с решением от 18.06.2021 года № 17/5 </t>
  </si>
  <si>
    <t>Изменения в соответствии с решением от 18.06.2021 года № 17/5</t>
  </si>
  <si>
    <t>11. Оплата услуг по регистрации транспортного средства</t>
  </si>
  <si>
    <t>12. Оплата услуг по регистрации транспортного средства</t>
  </si>
  <si>
    <t>13. Уплата прочих налогов, сборов</t>
  </si>
  <si>
    <t>8. Увеличение стоимости прочих горюче-смазочных материалов (0801/343.2)</t>
  </si>
  <si>
    <t>Приобретение строительных материалов для оформления места проведения "Здравствуйте, односельчане!", "Сабантуй"</t>
  </si>
  <si>
    <t>Приобретение расходных материалов для оформления места проведения "Здравствуйте, односельчане!", "Сабантуй"</t>
  </si>
  <si>
    <t>Приобретение ГСМ для подвоза участников к месту проведения "Здравствуйте, односельчане!", "Сабантуй"</t>
  </si>
  <si>
    <t>9. Иные работы и услуги (0503/226.11)</t>
  </si>
  <si>
    <t>Установка устройств освещения</t>
  </si>
  <si>
    <t>10. Увеличение стоимости прочих материальных запасов однократного применения (0801/349)</t>
  </si>
  <si>
    <t>Приобретение призов, подарков на праздник "Здравствуйте, односельчане!", "Сабантуй"</t>
  </si>
  <si>
    <t>Глава администрации сельского поселения  Суренский сельсовет</t>
  </si>
  <si>
    <t>М.З. Шарипов</t>
  </si>
  <si>
    <t>5. Увеличение стоимости строительных материалов (0801/344)</t>
  </si>
  <si>
    <t>6.  Увеличение стоимости строительных материалов (0801/346)</t>
  </si>
  <si>
    <t>7. Увеличение стоимости прочих материальных запасов (0801/349)</t>
  </si>
  <si>
    <t>Глава администрации сельского поселения Суренский сельсовет</t>
  </si>
  <si>
    <t xml:space="preserve">Свод изменений к проекту решения о внесении изменений 
в бюджет селского поселения Суренский сельсовет муниципального района Зианчуринский район Республики Башкортостан 
на 2023 год и на плановй период 2024 и 2025 годов
</t>
  </si>
  <si>
    <t>Первоначальный бюджет 
(Бюджетные ассигнования 
на 1 января 2023 г. в соответствии с решениями)</t>
  </si>
  <si>
    <t>Остаток на 01.01.2023 год</t>
  </si>
  <si>
    <t>1. Заработная плата (0104/211)</t>
  </si>
  <si>
    <t>2. Начисления на выплаты по оплате труда (0104/213)</t>
  </si>
  <si>
    <t>3. Оплата услуг предоставления газа (0104/223.5)</t>
  </si>
  <si>
    <t>Оплата услуг предоставления газа</t>
  </si>
  <si>
    <t>Заработная плата</t>
  </si>
  <si>
    <t xml:space="preserve">Начисления на выплаты по оплате труда </t>
  </si>
  <si>
    <t>4. Иные расходы, связанные с увеличением стоимости основных средств (0104/312)</t>
  </si>
  <si>
    <t>Приобретение легкового автотранспортного средства</t>
  </si>
  <si>
    <t>к распределению согласно проекта -   1 016 609,03 руб</t>
  </si>
  <si>
    <t>Остаток на 1 января 2023 года - 1 183 331,99  руб.</t>
  </si>
  <si>
    <t>нераспределенный остаток - 166 722,96 руб.</t>
  </si>
  <si>
    <t xml:space="preserve"> - целевые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</si>
</sst>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#,##0_ ;\-#,##0\ "/>
    <numFmt numFmtId="167" formatCode="#,##0.000_ ;\-#,##0.000\ "/>
  </numFmts>
  <fonts count="3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2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 tint="-0.34998626667073579"/>
      <name val="Times New Roman"/>
      <family val="1"/>
      <charset val="204"/>
    </font>
    <font>
      <i/>
      <strike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Segoe U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i/>
      <strike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0" fontId="29" fillId="0" borderId="0"/>
    <xf numFmtId="0" fontId="1" fillId="0" borderId="0"/>
    <xf numFmtId="0" fontId="30" fillId="0" borderId="0"/>
    <xf numFmtId="0" fontId="1" fillId="0" borderId="0"/>
  </cellStyleXfs>
  <cellXfs count="182">
    <xf numFmtId="0" fontId="0" fillId="0" borderId="0" xfId="0"/>
    <xf numFmtId="0" fontId="3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9" fillId="0" borderId="0" xfId="0" applyNumberFormat="1" applyFont="1" applyFill="1" applyAlignment="1">
      <alignment vertical="center" wrapText="1"/>
    </xf>
    <xf numFmtId="167" fontId="5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>
      <alignment horizont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164" fontId="3" fillId="0" borderId="1" xfId="0" applyNumberFormat="1" applyFont="1" applyFill="1" applyBorder="1" applyAlignment="1">
      <alignment horizontal="left" vertical="top" wrapText="1"/>
    </xf>
    <xf numFmtId="3" fontId="6" fillId="0" borderId="1" xfId="1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15" fillId="0" borderId="0" xfId="0" applyNumberFormat="1" applyFont="1" applyFill="1" applyAlignment="1">
      <alignment horizontal="left" vertical="top" wrapText="1"/>
    </xf>
    <xf numFmtId="164" fontId="7" fillId="0" borderId="0" xfId="0" applyNumberFormat="1" applyFont="1" applyFill="1" applyAlignment="1">
      <alignment wrapText="1"/>
    </xf>
    <xf numFmtId="164" fontId="4" fillId="0" borderId="0" xfId="0" applyNumberFormat="1" applyFont="1" applyFill="1" applyBorder="1" applyAlignment="1">
      <alignment horizontal="left" vertical="top" wrapText="1"/>
    </xf>
    <xf numFmtId="166" fontId="17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center" wrapText="1"/>
    </xf>
    <xf numFmtId="3" fontId="0" fillId="0" borderId="0" xfId="0" applyNumberFormat="1" applyFill="1" applyAlignment="1">
      <alignment wrapText="1"/>
    </xf>
    <xf numFmtId="166" fontId="3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Alignment="1">
      <alignment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Alignment="1">
      <alignment wrapText="1"/>
    </xf>
    <xf numFmtId="0" fontId="14" fillId="0" borderId="1" xfId="0" applyNumberFormat="1" applyFont="1" applyFill="1" applyBorder="1" applyAlignment="1">
      <alignment horizontal="right" vertical="top" wrapText="1"/>
    </xf>
    <xf numFmtId="3" fontId="13" fillId="0" borderId="1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horizontal="right" vertical="top" wrapText="1"/>
    </xf>
    <xf numFmtId="3" fontId="21" fillId="0" borderId="1" xfId="1" applyNumberFormat="1" applyFont="1" applyFill="1" applyBorder="1" applyAlignment="1" applyProtection="1">
      <alignment horizontal="left" vertical="top" wrapText="1"/>
      <protection locked="0"/>
    </xf>
    <xf numFmtId="3" fontId="10" fillId="0" borderId="1" xfId="1" applyNumberFormat="1" applyFont="1" applyFill="1" applyBorder="1" applyAlignment="1" applyProtection="1">
      <alignment horizontal="left" vertical="top" wrapText="1"/>
      <protection locked="0"/>
    </xf>
    <xf numFmtId="3" fontId="8" fillId="0" borderId="1" xfId="1" applyNumberFormat="1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left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left" vertical="top" wrapText="1"/>
    </xf>
    <xf numFmtId="49" fontId="22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right" wrapText="1"/>
    </xf>
    <xf numFmtId="0" fontId="3" fillId="0" borderId="0" xfId="0" applyNumberFormat="1" applyFont="1" applyFill="1" applyAlignment="1">
      <alignment horizontal="right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wrapText="1"/>
    </xf>
    <xf numFmtId="0" fontId="24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horizontal="left" vertical="top" wrapText="1"/>
      <protection locked="0"/>
    </xf>
    <xf numFmtId="49" fontId="25" fillId="0" borderId="0" xfId="0" applyNumberFormat="1" applyFont="1" applyFill="1" applyBorder="1" applyAlignment="1">
      <alignment horizontal="right" vertical="top" wrapText="1"/>
    </xf>
    <xf numFmtId="49" fontId="23" fillId="0" borderId="5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164" fontId="26" fillId="3" borderId="0" xfId="0" applyNumberFormat="1" applyFont="1" applyFill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0" fontId="27" fillId="0" borderId="1" xfId="0" applyNumberFormat="1" applyFont="1" applyFill="1" applyBorder="1" applyAlignment="1">
      <alignment horizontal="left" vertical="top" wrapText="1"/>
    </xf>
    <xf numFmtId="49" fontId="23" fillId="0" borderId="2" xfId="0" applyNumberFormat="1" applyFont="1" applyFill="1" applyBorder="1" applyAlignment="1">
      <alignment horizontal="left" vertical="top" wrapText="1"/>
    </xf>
    <xf numFmtId="49" fontId="23" fillId="0" borderId="5" xfId="0" applyNumberFormat="1" applyFont="1" applyFill="1" applyBorder="1" applyAlignment="1">
      <alignment horizontal="left" vertical="top" wrapText="1"/>
    </xf>
    <xf numFmtId="166" fontId="3" fillId="0" borderId="0" xfId="0" applyNumberFormat="1" applyFont="1" applyFill="1" applyAlignment="1">
      <alignment wrapText="1"/>
    </xf>
    <xf numFmtId="49" fontId="3" fillId="0" borderId="0" xfId="0" applyNumberFormat="1" applyFont="1" applyFill="1" applyBorder="1" applyAlignment="1">
      <alignment horizontal="right" vertical="top" wrapText="1"/>
    </xf>
    <xf numFmtId="3" fontId="3" fillId="0" borderId="0" xfId="2" applyNumberFormat="1" applyFont="1" applyFill="1" applyBorder="1" applyAlignment="1">
      <alignment horizontal="left" vertical="top" wrapText="1"/>
    </xf>
    <xf numFmtId="3" fontId="3" fillId="0" borderId="0" xfId="2" applyNumberFormat="1" applyFont="1" applyFill="1" applyBorder="1" applyAlignment="1">
      <alignment wrapText="1"/>
    </xf>
    <xf numFmtId="3" fontId="4" fillId="0" borderId="0" xfId="2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horizontal="right" vertical="top" wrapText="1"/>
    </xf>
    <xf numFmtId="3" fontId="3" fillId="0" borderId="0" xfId="2" applyNumberFormat="1" applyFont="1" applyFill="1" applyAlignment="1">
      <alignment wrapText="1"/>
    </xf>
    <xf numFmtId="164" fontId="3" fillId="0" borderId="0" xfId="2" applyNumberFormat="1" applyFont="1" applyFill="1" applyAlignment="1">
      <alignment wrapText="1"/>
    </xf>
    <xf numFmtId="0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Fill="1" applyBorder="1" applyAlignment="1">
      <alignment wrapText="1"/>
    </xf>
    <xf numFmtId="166" fontId="3" fillId="0" borderId="0" xfId="2" applyNumberFormat="1" applyFont="1" applyFill="1" applyBorder="1" applyAlignment="1">
      <alignment wrapText="1"/>
    </xf>
    <xf numFmtId="49" fontId="25" fillId="0" borderId="0" xfId="2" applyNumberFormat="1" applyFont="1" applyFill="1" applyBorder="1" applyAlignment="1">
      <alignment horizontal="right" vertical="top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top" wrapText="1"/>
    </xf>
    <xf numFmtId="49" fontId="4" fillId="0" borderId="1" xfId="2" applyNumberFormat="1" applyFont="1" applyFill="1" applyBorder="1" applyAlignment="1">
      <alignment horizontal="left" vertical="top" wrapText="1"/>
    </xf>
    <xf numFmtId="164" fontId="4" fillId="0" borderId="0" xfId="2" applyNumberFormat="1" applyFont="1" applyFill="1" applyAlignment="1">
      <alignment wrapText="1"/>
    </xf>
    <xf numFmtId="49" fontId="4" fillId="0" borderId="1" xfId="2" applyNumberFormat="1" applyFont="1" applyFill="1" applyBorder="1" applyAlignment="1">
      <alignment vertical="top" wrapText="1"/>
    </xf>
    <xf numFmtId="49" fontId="5" fillId="0" borderId="1" xfId="2" applyNumberFormat="1" applyFont="1" applyFill="1" applyBorder="1" applyAlignment="1">
      <alignment horizontal="left" vertical="top" wrapText="1"/>
    </xf>
    <xf numFmtId="164" fontId="7" fillId="0" borderId="0" xfId="2" applyNumberFormat="1" applyFont="1" applyFill="1" applyAlignment="1">
      <alignment wrapText="1"/>
    </xf>
    <xf numFmtId="166" fontId="3" fillId="0" borderId="0" xfId="2" applyNumberFormat="1" applyFont="1" applyFill="1" applyBorder="1" applyAlignment="1">
      <alignment horizontal="right" vertical="top" wrapText="1"/>
    </xf>
    <xf numFmtId="3" fontId="3" fillId="0" borderId="0" xfId="2" applyNumberFormat="1" applyFont="1" applyFill="1" applyBorder="1" applyAlignment="1">
      <alignment horizontal="right" vertical="top" wrapText="1"/>
    </xf>
    <xf numFmtId="49" fontId="23" fillId="0" borderId="0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Alignment="1">
      <alignment horizontal="left" vertical="top" wrapText="1"/>
    </xf>
    <xf numFmtId="3" fontId="4" fillId="0" borderId="0" xfId="2" applyNumberFormat="1" applyFont="1" applyFill="1" applyAlignment="1">
      <alignment wrapText="1"/>
    </xf>
    <xf numFmtId="164" fontId="4" fillId="0" borderId="0" xfId="2" applyNumberFormat="1" applyFont="1" applyFill="1" applyBorder="1" applyAlignment="1">
      <alignment horizontal="right" vertical="center" wrapText="1"/>
    </xf>
    <xf numFmtId="0" fontId="3" fillId="0" borderId="0" xfId="2" applyNumberFormat="1" applyFont="1" applyFill="1" applyAlignment="1">
      <alignment horizontal="right" wrapText="1"/>
    </xf>
    <xf numFmtId="0" fontId="11" fillId="0" borderId="0" xfId="2" applyFill="1" applyAlignment="1">
      <alignment wrapText="1"/>
    </xf>
    <xf numFmtId="164" fontId="5" fillId="0" borderId="0" xfId="2" applyNumberFormat="1" applyFont="1" applyFill="1" applyBorder="1" applyAlignment="1">
      <alignment horizontal="right" vertical="center" wrapText="1"/>
    </xf>
    <xf numFmtId="49" fontId="23" fillId="0" borderId="0" xfId="2" applyNumberFormat="1" applyFont="1" applyFill="1" applyAlignment="1">
      <alignment horizontal="left" vertical="top" wrapText="1"/>
    </xf>
    <xf numFmtId="164" fontId="16" fillId="0" borderId="0" xfId="2" applyNumberFormat="1" applyFont="1" applyFill="1" applyAlignment="1">
      <alignment wrapText="1"/>
    </xf>
    <xf numFmtId="0" fontId="15" fillId="0" borderId="0" xfId="2" applyNumberFormat="1" applyFont="1" applyFill="1" applyAlignment="1">
      <alignment horizontal="left" vertical="top" wrapText="1"/>
    </xf>
    <xf numFmtId="3" fontId="5" fillId="0" borderId="0" xfId="2" applyNumberFormat="1" applyFont="1" applyFill="1" applyBorder="1" applyAlignment="1">
      <alignment horizontal="right"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164" fontId="19" fillId="0" borderId="0" xfId="2" applyNumberFormat="1" applyFont="1" applyFill="1" applyAlignment="1">
      <alignment wrapText="1"/>
    </xf>
    <xf numFmtId="164" fontId="3" fillId="0" borderId="0" xfId="2" applyNumberFormat="1" applyFont="1" applyFill="1" applyAlignment="1">
      <alignment horizontal="left" wrapText="1"/>
    </xf>
    <xf numFmtId="3" fontId="11" fillId="0" borderId="0" xfId="2" applyNumberFormat="1" applyFill="1" applyAlignment="1">
      <alignment wrapText="1"/>
    </xf>
    <xf numFmtId="0" fontId="28" fillId="0" borderId="0" xfId="0" applyFont="1"/>
    <xf numFmtId="3" fontId="8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NumberFormat="1" applyFont="1" applyFill="1" applyAlignment="1">
      <alignment horizontal="left" vertical="top" wrapText="1"/>
    </xf>
    <xf numFmtId="166" fontId="32" fillId="0" borderId="0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31" fillId="0" borderId="0" xfId="0" applyFont="1" applyAlignment="1">
      <alignment vertical="top" wrapText="1"/>
    </xf>
    <xf numFmtId="2" fontId="7" fillId="0" borderId="1" xfId="2" applyNumberFormat="1" applyFont="1" applyFill="1" applyBorder="1" applyAlignment="1">
      <alignment horizontal="right" vertical="top" wrapText="1"/>
    </xf>
    <xf numFmtId="2" fontId="3" fillId="0" borderId="1" xfId="2" applyNumberFormat="1" applyFont="1" applyFill="1" applyBorder="1" applyAlignment="1">
      <alignment horizontal="right" vertical="top" wrapText="1"/>
    </xf>
    <xf numFmtId="2" fontId="5" fillId="0" borderId="1" xfId="2" applyNumberFormat="1" applyFont="1" applyFill="1" applyBorder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4" fontId="6" fillId="0" borderId="3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4" fontId="6" fillId="0" borderId="3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 wrapText="1"/>
    </xf>
    <xf numFmtId="4" fontId="27" fillId="0" borderId="1" xfId="0" applyNumberFormat="1" applyFont="1" applyFill="1" applyBorder="1" applyAlignment="1">
      <alignment horizontal="right" vertical="top"/>
    </xf>
    <xf numFmtId="4" fontId="27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wrapText="1"/>
    </xf>
    <xf numFmtId="4" fontId="4" fillId="0" borderId="1" xfId="2" applyNumberFormat="1" applyFont="1" applyFill="1" applyBorder="1" applyAlignment="1">
      <alignment horizontal="right" vertical="top" wrapText="1"/>
    </xf>
    <xf numFmtId="4" fontId="3" fillId="0" borderId="1" xfId="2" applyNumberFormat="1" applyFont="1" applyFill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Alignment="1">
      <alignment horizontal="right"/>
    </xf>
    <xf numFmtId="0" fontId="0" fillId="0" borderId="0" xfId="0" applyFill="1" applyAlignment="1"/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49" fontId="23" fillId="0" borderId="5" xfId="0" applyNumberFormat="1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wrapText="1"/>
    </xf>
    <xf numFmtId="164" fontId="18" fillId="0" borderId="0" xfId="2" applyNumberFormat="1" applyFont="1" applyFill="1" applyBorder="1" applyAlignment="1">
      <alignment wrapText="1"/>
    </xf>
    <xf numFmtId="164" fontId="20" fillId="0" borderId="0" xfId="2" applyNumberFormat="1" applyFont="1" applyFill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3" fontId="8" fillId="0" borderId="0" xfId="1" applyNumberFormat="1" applyFont="1" applyFill="1" applyBorder="1" applyAlignment="1" applyProtection="1">
      <alignment horizontal="left" vertical="top" wrapText="1"/>
      <protection locked="0"/>
    </xf>
    <xf numFmtId="164" fontId="5" fillId="0" borderId="0" xfId="2" applyNumberFormat="1" applyFont="1" applyFill="1" applyBorder="1" applyAlignment="1">
      <alignment horizontal="left" vertical="top" wrapText="1"/>
    </xf>
    <xf numFmtId="0" fontId="31" fillId="0" borderId="0" xfId="0" applyFont="1" applyAlignment="1">
      <alignment vertical="top" wrapText="1"/>
    </xf>
  </cellXfs>
  <cellStyles count="15">
    <cellStyle name="Денежный 2" xfId="1"/>
    <cellStyle name="Обычный" xfId="0" builtinId="0"/>
    <cellStyle name="Обычный 2" xfId="2"/>
    <cellStyle name="Обычный 2 13" xfId="13"/>
    <cellStyle name="Обычный 2 2" xfId="10"/>
    <cellStyle name="Обычный 2 3" xfId="11"/>
    <cellStyle name="Обычный 3" xfId="9"/>
    <cellStyle name="Обычный 3 10" xfId="12"/>
    <cellStyle name="Обычный 4" xfId="14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</cellStyles>
  <dxfs count="0"/>
  <tableStyles count="0" defaultTableStyle="TableStyleMedium9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view="pageBreakPreview" zoomScale="85" zoomScaleNormal="100" zoomScaleSheetLayoutView="85" workbookViewId="0">
      <pane xSplit="1" ySplit="6" topLeftCell="B73" activePane="bottomRight" state="frozen"/>
      <selection pane="topRight" activeCell="C1" sqref="C1"/>
      <selection pane="bottomLeft" activeCell="A8" sqref="A8"/>
      <selection pane="bottomRight" activeCell="B21" sqref="B21"/>
    </sheetView>
  </sheetViews>
  <sheetFormatPr defaultColWidth="9.140625" defaultRowHeight="15.75" x14ac:dyDescent="0.25"/>
  <cols>
    <col min="1" max="1" width="52.42578125" style="19" customWidth="1"/>
    <col min="2" max="2" width="22.85546875" style="14" customWidth="1"/>
    <col min="3" max="3" width="18.5703125" style="14" hidden="1" customWidth="1"/>
    <col min="4" max="4" width="17.28515625" style="14" hidden="1" customWidth="1"/>
    <col min="5" max="5" width="14.5703125" style="28" customWidth="1"/>
    <col min="6" max="6" width="15.85546875" style="13" customWidth="1"/>
    <col min="7" max="7" width="15.140625" style="14" customWidth="1"/>
    <col min="8" max="8" width="16.42578125" style="14" customWidth="1"/>
    <col min="9" max="9" width="45.7109375" style="51" customWidth="1"/>
    <col min="10" max="10" width="16.42578125" style="14" customWidth="1"/>
    <col min="11" max="11" width="9.140625" style="14"/>
    <col min="12" max="12" width="15" style="14" bestFit="1" customWidth="1"/>
    <col min="13" max="16384" width="9.140625" style="14"/>
  </cols>
  <sheetData>
    <row r="1" spans="1:13" s="8" customFormat="1" x14ac:dyDescent="0.25">
      <c r="A1" s="57"/>
      <c r="B1" s="58"/>
      <c r="C1" s="58"/>
      <c r="D1" s="58"/>
      <c r="E1" s="59"/>
      <c r="F1" s="59"/>
      <c r="G1" s="59"/>
      <c r="H1" s="59"/>
      <c r="I1" s="80" t="s">
        <v>82</v>
      </c>
    </row>
    <row r="2" spans="1:13" ht="66.75" customHeight="1" x14ac:dyDescent="0.25">
      <c r="A2" s="153" t="s">
        <v>128</v>
      </c>
      <c r="B2" s="153"/>
      <c r="C2" s="153"/>
      <c r="D2" s="153"/>
      <c r="E2" s="153"/>
      <c r="F2" s="153"/>
      <c r="G2" s="153"/>
      <c r="H2" s="153"/>
      <c r="I2" s="153"/>
    </row>
    <row r="3" spans="1:13" hidden="1" x14ac:dyDescent="0.25">
      <c r="A3" s="60"/>
      <c r="B3" s="9"/>
      <c r="C3" s="9"/>
      <c r="D3" s="9"/>
      <c r="E3" s="32"/>
      <c r="F3" s="9"/>
      <c r="G3" s="9"/>
      <c r="H3" s="9"/>
      <c r="I3" s="71"/>
    </row>
    <row r="4" spans="1:13" ht="15.75" customHeight="1" x14ac:dyDescent="0.25">
      <c r="A4" s="165" t="s">
        <v>0</v>
      </c>
      <c r="B4" s="157" t="s">
        <v>56</v>
      </c>
      <c r="C4" s="157"/>
      <c r="D4" s="157"/>
      <c r="E4" s="157"/>
      <c r="F4" s="157"/>
      <c r="G4" s="157"/>
      <c r="H4" s="157"/>
      <c r="I4" s="159" t="s">
        <v>66</v>
      </c>
    </row>
    <row r="5" spans="1:13" ht="34.5" customHeight="1" x14ac:dyDescent="0.25">
      <c r="A5" s="166"/>
      <c r="B5" s="157" t="s">
        <v>129</v>
      </c>
      <c r="C5" s="157" t="s">
        <v>100</v>
      </c>
      <c r="D5" s="157" t="s">
        <v>109</v>
      </c>
      <c r="E5" s="158" t="s">
        <v>84</v>
      </c>
      <c r="F5" s="158"/>
      <c r="G5" s="158"/>
      <c r="H5" s="157" t="s">
        <v>72</v>
      </c>
      <c r="I5" s="159"/>
    </row>
    <row r="6" spans="1:13" ht="82.5" customHeight="1" x14ac:dyDescent="0.25">
      <c r="A6" s="167"/>
      <c r="B6" s="157"/>
      <c r="C6" s="157"/>
      <c r="D6" s="157"/>
      <c r="E6" s="48" t="s">
        <v>53</v>
      </c>
      <c r="F6" s="50" t="s">
        <v>54</v>
      </c>
      <c r="G6" s="56" t="s">
        <v>55</v>
      </c>
      <c r="H6" s="157"/>
      <c r="I6" s="159"/>
    </row>
    <row r="7" spans="1:13" x14ac:dyDescent="0.25">
      <c r="A7" s="61">
        <v>1</v>
      </c>
      <c r="B7" s="62">
        <v>2</v>
      </c>
      <c r="C7" s="62"/>
      <c r="D7" s="62"/>
      <c r="E7" s="64">
        <v>3</v>
      </c>
      <c r="F7" s="64">
        <v>4</v>
      </c>
      <c r="G7" s="63">
        <v>5</v>
      </c>
      <c r="H7" s="63">
        <v>6</v>
      </c>
      <c r="I7" s="65" t="s">
        <v>70</v>
      </c>
    </row>
    <row r="8" spans="1:13" x14ac:dyDescent="0.25">
      <c r="A8" s="46" t="s">
        <v>17</v>
      </c>
      <c r="B8" s="49"/>
      <c r="C8" s="49"/>
      <c r="D8" s="49"/>
      <c r="E8" s="38"/>
      <c r="F8" s="39"/>
      <c r="G8" s="37"/>
      <c r="H8" s="37"/>
      <c r="I8" s="68"/>
    </row>
    <row r="9" spans="1:13" s="3" customFormat="1" x14ac:dyDescent="0.2">
      <c r="A9" s="20" t="s">
        <v>1</v>
      </c>
      <c r="B9" s="134">
        <f>B10+B25</f>
        <v>3611400</v>
      </c>
      <c r="C9" s="134"/>
      <c r="D9" s="134">
        <f>D10+D34+D35</f>
        <v>0</v>
      </c>
      <c r="E9" s="134">
        <f>E10+E34+E35+E27</f>
        <v>0</v>
      </c>
      <c r="F9" s="134">
        <f>F10+F25</f>
        <v>0</v>
      </c>
      <c r="G9" s="134">
        <f>E9-F9</f>
        <v>0</v>
      </c>
      <c r="H9" s="134">
        <f>H10+H25</f>
        <v>3611400</v>
      </c>
      <c r="I9" s="68"/>
    </row>
    <row r="10" spans="1:13" s="4" customFormat="1" x14ac:dyDescent="0.2">
      <c r="A10" s="18" t="s">
        <v>18</v>
      </c>
      <c r="B10" s="135">
        <f>B12+B16+B17+B21+B24+B23</f>
        <v>447000</v>
      </c>
      <c r="C10" s="135"/>
      <c r="D10" s="135"/>
      <c r="E10" s="135">
        <f t="shared" ref="E10:H10" si="0">SUM(E11:E24)</f>
        <v>0</v>
      </c>
      <c r="F10" s="135">
        <f>SUM(F11:F24)</f>
        <v>0</v>
      </c>
      <c r="G10" s="135">
        <f t="shared" si="0"/>
        <v>0</v>
      </c>
      <c r="H10" s="135">
        <f t="shared" si="0"/>
        <v>447000</v>
      </c>
      <c r="I10" s="52"/>
      <c r="J10" s="7"/>
      <c r="K10" s="7"/>
      <c r="L10" s="7"/>
      <c r="M10" s="7"/>
    </row>
    <row r="11" spans="1:13" s="5" customFormat="1" x14ac:dyDescent="0.2">
      <c r="A11" s="18" t="s">
        <v>2</v>
      </c>
      <c r="B11" s="136"/>
      <c r="C11" s="136"/>
      <c r="D11" s="136"/>
      <c r="E11" s="137"/>
      <c r="F11" s="138"/>
      <c r="G11" s="137">
        <f t="shared" ref="G11" si="1">E11-F11</f>
        <v>0</v>
      </c>
      <c r="H11" s="137">
        <f>B11+G11</f>
        <v>0</v>
      </c>
      <c r="I11" s="68"/>
    </row>
    <row r="12" spans="1:13" s="5" customFormat="1" x14ac:dyDescent="0.2">
      <c r="A12" s="18" t="s">
        <v>3</v>
      </c>
      <c r="B12" s="136">
        <v>42000</v>
      </c>
      <c r="C12" s="136"/>
      <c r="D12" s="136"/>
      <c r="E12" s="137"/>
      <c r="F12" s="138"/>
      <c r="G12" s="137">
        <f>E12-F12</f>
        <v>0</v>
      </c>
      <c r="H12" s="137">
        <f t="shared" ref="H12:H76" si="2">B12+G12</f>
        <v>42000</v>
      </c>
      <c r="I12" s="68"/>
    </row>
    <row r="13" spans="1:13" s="5" customFormat="1" x14ac:dyDescent="0.2">
      <c r="A13" s="18" t="s">
        <v>4</v>
      </c>
      <c r="B13" s="139"/>
      <c r="C13" s="139"/>
      <c r="D13" s="139"/>
      <c r="E13" s="140"/>
      <c r="F13" s="140"/>
      <c r="G13" s="137">
        <f>E13-F13</f>
        <v>0</v>
      </c>
      <c r="H13" s="137">
        <f t="shared" si="2"/>
        <v>0</v>
      </c>
      <c r="I13" s="68"/>
    </row>
    <row r="14" spans="1:13" s="5" customFormat="1" x14ac:dyDescent="0.2">
      <c r="A14" s="18" t="s">
        <v>57</v>
      </c>
      <c r="B14" s="140"/>
      <c r="C14" s="140"/>
      <c r="D14" s="140"/>
      <c r="E14" s="137"/>
      <c r="F14" s="140"/>
      <c r="G14" s="137">
        <f>E14-F14</f>
        <v>0</v>
      </c>
      <c r="H14" s="137">
        <f t="shared" si="2"/>
        <v>0</v>
      </c>
      <c r="I14" s="68"/>
    </row>
    <row r="15" spans="1:13" s="5" customFormat="1" x14ac:dyDescent="0.2">
      <c r="A15" s="18" t="s">
        <v>19</v>
      </c>
      <c r="B15" s="140"/>
      <c r="C15" s="140"/>
      <c r="D15" s="140"/>
      <c r="E15" s="137"/>
      <c r="F15" s="140"/>
      <c r="G15" s="137"/>
      <c r="H15" s="137">
        <f t="shared" si="2"/>
        <v>0</v>
      </c>
      <c r="I15" s="68"/>
    </row>
    <row r="16" spans="1:13" s="5" customFormat="1" x14ac:dyDescent="0.2">
      <c r="A16" s="18" t="s">
        <v>20</v>
      </c>
      <c r="B16" s="140"/>
      <c r="C16" s="140"/>
      <c r="D16" s="140"/>
      <c r="E16" s="137"/>
      <c r="F16" s="140"/>
      <c r="G16" s="137"/>
      <c r="H16" s="137">
        <f t="shared" si="2"/>
        <v>0</v>
      </c>
      <c r="I16" s="68"/>
    </row>
    <row r="17" spans="1:14" s="5" customFormat="1" x14ac:dyDescent="0.2">
      <c r="A17" s="18" t="s">
        <v>21</v>
      </c>
      <c r="B17" s="137">
        <v>28000</v>
      </c>
      <c r="C17" s="137"/>
      <c r="D17" s="137"/>
      <c r="E17" s="137"/>
      <c r="F17" s="137"/>
      <c r="G17" s="137"/>
      <c r="H17" s="137">
        <f t="shared" si="2"/>
        <v>28000</v>
      </c>
      <c r="I17" s="68"/>
    </row>
    <row r="18" spans="1:14" s="5" customFormat="1" ht="110.25" x14ac:dyDescent="0.25">
      <c r="A18" s="21" t="s">
        <v>92</v>
      </c>
      <c r="B18" s="137"/>
      <c r="C18" s="137"/>
      <c r="D18" s="137"/>
      <c r="E18" s="137"/>
      <c r="F18" s="137"/>
      <c r="G18" s="137"/>
      <c r="H18" s="137"/>
      <c r="I18" s="68"/>
      <c r="N18" s="122"/>
    </row>
    <row r="19" spans="1:14" s="5" customFormat="1" x14ac:dyDescent="0.2">
      <c r="A19" s="18" t="s">
        <v>64</v>
      </c>
      <c r="B19" s="137"/>
      <c r="C19" s="137"/>
      <c r="D19" s="137"/>
      <c r="E19" s="137"/>
      <c r="F19" s="137"/>
      <c r="G19" s="137">
        <f>E19-F19</f>
        <v>0</v>
      </c>
      <c r="H19" s="137">
        <f t="shared" si="2"/>
        <v>0</v>
      </c>
      <c r="I19" s="68"/>
    </row>
    <row r="20" spans="1:14" s="5" customFormat="1" x14ac:dyDescent="0.2">
      <c r="A20" s="18" t="s">
        <v>22</v>
      </c>
      <c r="B20" s="137"/>
      <c r="C20" s="137"/>
      <c r="D20" s="137"/>
      <c r="E20" s="137"/>
      <c r="F20" s="137"/>
      <c r="G20" s="137">
        <f>E20-F20</f>
        <v>0</v>
      </c>
      <c r="H20" s="137">
        <f t="shared" si="2"/>
        <v>0</v>
      </c>
      <c r="I20" s="68"/>
    </row>
    <row r="21" spans="1:14" s="5" customFormat="1" x14ac:dyDescent="0.2">
      <c r="A21" s="18" t="s">
        <v>23</v>
      </c>
      <c r="B21" s="137">
        <v>224000</v>
      </c>
      <c r="C21" s="137"/>
      <c r="D21" s="137"/>
      <c r="E21" s="137"/>
      <c r="F21" s="137"/>
      <c r="G21" s="137">
        <f>E21</f>
        <v>0</v>
      </c>
      <c r="H21" s="137">
        <f>B21+G21+C21</f>
        <v>224000</v>
      </c>
      <c r="I21" s="68"/>
    </row>
    <row r="22" spans="1:14" s="5" customFormat="1" x14ac:dyDescent="0.2">
      <c r="A22" s="18" t="s">
        <v>5</v>
      </c>
      <c r="B22" s="137"/>
      <c r="C22" s="137"/>
      <c r="D22" s="137"/>
      <c r="E22" s="137"/>
      <c r="F22" s="137"/>
      <c r="G22" s="137">
        <f t="shared" ref="G22:G24" si="3">E22-F22</f>
        <v>0</v>
      </c>
      <c r="H22" s="137">
        <f t="shared" si="2"/>
        <v>0</v>
      </c>
      <c r="I22" s="68"/>
    </row>
    <row r="23" spans="1:14" s="5" customFormat="1" x14ac:dyDescent="0.2">
      <c r="A23" s="18" t="s">
        <v>99</v>
      </c>
      <c r="B23" s="137">
        <v>145000</v>
      </c>
      <c r="C23" s="137"/>
      <c r="D23" s="137"/>
      <c r="E23" s="137"/>
      <c r="F23" s="137"/>
      <c r="G23" s="137">
        <f t="shared" si="3"/>
        <v>0</v>
      </c>
      <c r="H23" s="137">
        <f>B23+G23+C23</f>
        <v>145000</v>
      </c>
      <c r="I23" s="68"/>
    </row>
    <row r="24" spans="1:14" s="5" customFormat="1" x14ac:dyDescent="0.2">
      <c r="A24" s="18" t="s">
        <v>6</v>
      </c>
      <c r="B24" s="137">
        <v>8000</v>
      </c>
      <c r="C24" s="137"/>
      <c r="D24" s="137"/>
      <c r="E24" s="137"/>
      <c r="F24" s="137"/>
      <c r="G24" s="137">
        <f t="shared" si="3"/>
        <v>0</v>
      </c>
      <c r="H24" s="137">
        <f t="shared" si="2"/>
        <v>8000</v>
      </c>
      <c r="I24" s="78"/>
    </row>
    <row r="25" spans="1:14" s="5" customFormat="1" x14ac:dyDescent="0.2">
      <c r="A25" s="18" t="s">
        <v>24</v>
      </c>
      <c r="B25" s="141">
        <f>B26</f>
        <v>3164400</v>
      </c>
      <c r="C25" s="141"/>
      <c r="D25" s="141"/>
      <c r="E25" s="141">
        <f>E26</f>
        <v>0</v>
      </c>
      <c r="F25" s="141"/>
      <c r="G25" s="141">
        <f>G26</f>
        <v>0</v>
      </c>
      <c r="H25" s="137">
        <f>B25+G25+D25+C25</f>
        <v>3164400</v>
      </c>
      <c r="I25" s="72"/>
      <c r="J25" s="6"/>
      <c r="K25" s="6"/>
    </row>
    <row r="26" spans="1:14" s="5" customFormat="1" ht="39" customHeight="1" x14ac:dyDescent="0.2">
      <c r="A26" s="18" t="s">
        <v>73</v>
      </c>
      <c r="B26" s="141">
        <f>B27+B31+B33+B34</f>
        <v>3164400</v>
      </c>
      <c r="C26" s="141">
        <f>C27+C31+C33+C34+C35</f>
        <v>0</v>
      </c>
      <c r="D26" s="141"/>
      <c r="E26" s="141"/>
      <c r="F26" s="141"/>
      <c r="G26" s="141">
        <f>G27+G31+G33+G34+G35</f>
        <v>0</v>
      </c>
      <c r="H26" s="137">
        <f>B26+G26+D26+C26</f>
        <v>3164400</v>
      </c>
      <c r="I26" s="69"/>
      <c r="J26" s="6"/>
      <c r="K26" s="6"/>
    </row>
    <row r="27" spans="1:14" s="5" customFormat="1" ht="18.75" customHeight="1" x14ac:dyDescent="0.2">
      <c r="A27" s="18" t="s">
        <v>25</v>
      </c>
      <c r="B27" s="141">
        <f>B28+B29</f>
        <v>2534100</v>
      </c>
      <c r="C27" s="141"/>
      <c r="D27" s="141"/>
      <c r="E27" s="141">
        <f>E28</f>
        <v>0</v>
      </c>
      <c r="F27" s="141"/>
      <c r="G27" s="137">
        <f>E27-F27</f>
        <v>0</v>
      </c>
      <c r="H27" s="137">
        <f t="shared" si="2"/>
        <v>2534100</v>
      </c>
      <c r="I27" s="69"/>
      <c r="J27" s="6"/>
      <c r="K27" s="6"/>
    </row>
    <row r="28" spans="1:14" s="5" customFormat="1" x14ac:dyDescent="0.2">
      <c r="A28" s="21" t="s">
        <v>26</v>
      </c>
      <c r="B28" s="142">
        <v>2534100</v>
      </c>
      <c r="C28" s="142"/>
      <c r="D28" s="142"/>
      <c r="E28" s="142"/>
      <c r="F28" s="142"/>
      <c r="G28" s="143">
        <f>E28-F28</f>
        <v>0</v>
      </c>
      <c r="H28" s="137">
        <f t="shared" si="2"/>
        <v>2534100</v>
      </c>
      <c r="I28" s="69"/>
      <c r="J28" s="6"/>
      <c r="K28" s="6"/>
    </row>
    <row r="29" spans="1:14" s="5" customFormat="1" ht="31.5" x14ac:dyDescent="0.2">
      <c r="A29" s="21" t="s">
        <v>27</v>
      </c>
      <c r="B29" s="142"/>
      <c r="C29" s="142"/>
      <c r="D29" s="142"/>
      <c r="E29" s="142"/>
      <c r="F29" s="142"/>
      <c r="G29" s="143"/>
      <c r="H29" s="137">
        <f t="shared" si="2"/>
        <v>0</v>
      </c>
      <c r="I29" s="69"/>
      <c r="J29" s="6"/>
      <c r="K29" s="6"/>
    </row>
    <row r="30" spans="1:14" s="5" customFormat="1" ht="47.25" x14ac:dyDescent="0.2">
      <c r="A30" s="21" t="s">
        <v>71</v>
      </c>
      <c r="B30" s="142"/>
      <c r="C30" s="142"/>
      <c r="D30" s="142"/>
      <c r="E30" s="142"/>
      <c r="F30" s="142"/>
      <c r="G30" s="142"/>
      <c r="H30" s="137">
        <f t="shared" si="2"/>
        <v>0</v>
      </c>
      <c r="I30" s="163"/>
      <c r="J30" s="6"/>
      <c r="K30" s="6"/>
    </row>
    <row r="31" spans="1:14" s="5" customFormat="1" ht="24" customHeight="1" x14ac:dyDescent="0.2">
      <c r="A31" s="18" t="s">
        <v>28</v>
      </c>
      <c r="B31" s="141"/>
      <c r="C31" s="141"/>
      <c r="D31" s="141"/>
      <c r="E31" s="141"/>
      <c r="F31" s="141"/>
      <c r="G31" s="137">
        <f>E31-F31</f>
        <v>0</v>
      </c>
      <c r="H31" s="137">
        <f t="shared" si="2"/>
        <v>0</v>
      </c>
      <c r="I31" s="164"/>
      <c r="J31" s="6"/>
      <c r="K31" s="6"/>
    </row>
    <row r="32" spans="1:14" s="75" customFormat="1" x14ac:dyDescent="0.2">
      <c r="A32" s="76" t="s">
        <v>29</v>
      </c>
      <c r="B32" s="144"/>
      <c r="C32" s="144"/>
      <c r="D32" s="144"/>
      <c r="E32" s="144"/>
      <c r="F32" s="144"/>
      <c r="G32" s="145">
        <f>E32+F32</f>
        <v>0</v>
      </c>
      <c r="H32" s="137">
        <f t="shared" si="2"/>
        <v>0</v>
      </c>
      <c r="I32" s="164"/>
      <c r="J32" s="74"/>
      <c r="K32" s="74"/>
    </row>
    <row r="33" spans="1:11" s="5" customFormat="1" x14ac:dyDescent="0.2">
      <c r="A33" s="18" t="s">
        <v>30</v>
      </c>
      <c r="B33" s="141">
        <v>80300</v>
      </c>
      <c r="C33" s="141"/>
      <c r="D33" s="141"/>
      <c r="E33" s="137"/>
      <c r="F33" s="141"/>
      <c r="G33" s="137">
        <f t="shared" ref="G33:G35" si="4">E33-F33</f>
        <v>0</v>
      </c>
      <c r="H33" s="137">
        <f t="shared" si="2"/>
        <v>80300</v>
      </c>
      <c r="I33" s="164"/>
      <c r="J33" s="6"/>
      <c r="K33" s="6"/>
    </row>
    <row r="34" spans="1:11" s="5" customFormat="1" x14ac:dyDescent="0.2">
      <c r="A34" s="18" t="s">
        <v>31</v>
      </c>
      <c r="B34" s="141">
        <v>550000</v>
      </c>
      <c r="C34" s="141"/>
      <c r="D34" s="141"/>
      <c r="E34" s="137"/>
      <c r="F34" s="141"/>
      <c r="G34" s="137">
        <f t="shared" si="4"/>
        <v>0</v>
      </c>
      <c r="H34" s="137">
        <f>B34+G34+D34+C34</f>
        <v>550000</v>
      </c>
      <c r="I34" s="164"/>
      <c r="J34" s="6"/>
      <c r="K34" s="6"/>
    </row>
    <row r="35" spans="1:11" s="5" customFormat="1" x14ac:dyDescent="0.2">
      <c r="A35" s="18" t="s">
        <v>96</v>
      </c>
      <c r="B35" s="141"/>
      <c r="C35" s="141"/>
      <c r="D35" s="141"/>
      <c r="E35" s="137"/>
      <c r="F35" s="141"/>
      <c r="G35" s="137">
        <f t="shared" si="4"/>
        <v>0</v>
      </c>
      <c r="H35" s="137">
        <f>B35+G35+D35+C35</f>
        <v>0</v>
      </c>
      <c r="I35" s="126"/>
      <c r="J35" s="6"/>
      <c r="K35" s="6"/>
    </row>
    <row r="36" spans="1:11" x14ac:dyDescent="0.25">
      <c r="A36" s="47" t="s">
        <v>32</v>
      </c>
      <c r="B36" s="146"/>
      <c r="C36" s="146"/>
      <c r="D36" s="146"/>
      <c r="E36" s="147"/>
      <c r="F36" s="146"/>
      <c r="G36" s="137"/>
      <c r="H36" s="137">
        <f t="shared" si="2"/>
        <v>0</v>
      </c>
      <c r="I36" s="77"/>
    </row>
    <row r="37" spans="1:11" s="13" customFormat="1" ht="15.75" customHeight="1" x14ac:dyDescent="0.25">
      <c r="A37" s="40" t="s">
        <v>11</v>
      </c>
      <c r="B37" s="147">
        <f>B38+B41+B42+B43</f>
        <v>2594700</v>
      </c>
      <c r="C37" s="147"/>
      <c r="D37" s="147">
        <f>D38+D41+D42+D43</f>
        <v>0</v>
      </c>
      <c r="E37" s="147">
        <f>E38+E41+E42+E43</f>
        <v>39274</v>
      </c>
      <c r="F37" s="147">
        <f>F38+F41+F42+F43</f>
        <v>0</v>
      </c>
      <c r="G37" s="147">
        <f>G38+G41+G42+G43</f>
        <v>39274</v>
      </c>
      <c r="H37" s="147">
        <f>H38+H41+H42+H43</f>
        <v>2633974</v>
      </c>
      <c r="I37" s="53"/>
    </row>
    <row r="38" spans="1:11" s="13" customFormat="1" ht="70.5" customHeight="1" x14ac:dyDescent="0.25">
      <c r="A38" s="17" t="s">
        <v>33</v>
      </c>
      <c r="B38" s="137">
        <f>B39</f>
        <v>2594700</v>
      </c>
      <c r="C38" s="137"/>
      <c r="D38" s="137">
        <f>D39</f>
        <v>0</v>
      </c>
      <c r="E38" s="137">
        <f>E39</f>
        <v>39274</v>
      </c>
      <c r="F38" s="137"/>
      <c r="G38" s="137">
        <f t="shared" ref="G38:G43" si="5">E38-F38</f>
        <v>39274</v>
      </c>
      <c r="H38" s="137">
        <f>B38+G38+D38+C38</f>
        <v>2633974</v>
      </c>
      <c r="I38" s="160"/>
    </row>
    <row r="39" spans="1:11" s="13" customFormat="1" x14ac:dyDescent="0.25">
      <c r="A39" s="42" t="s">
        <v>75</v>
      </c>
      <c r="B39" s="143">
        <v>2594700</v>
      </c>
      <c r="C39" s="143"/>
      <c r="D39" s="143"/>
      <c r="E39" s="143">
        <v>39274</v>
      </c>
      <c r="F39" s="143"/>
      <c r="G39" s="143">
        <f t="shared" si="5"/>
        <v>39274</v>
      </c>
      <c r="H39" s="137">
        <f>B39+G39+D39+C39</f>
        <v>2633974</v>
      </c>
      <c r="I39" s="161"/>
    </row>
    <row r="40" spans="1:11" s="13" customFormat="1" ht="31.5" x14ac:dyDescent="0.25">
      <c r="A40" s="42" t="s">
        <v>34</v>
      </c>
      <c r="B40" s="143"/>
      <c r="C40" s="143"/>
      <c r="D40" s="143"/>
      <c r="E40" s="143"/>
      <c r="F40" s="143"/>
      <c r="G40" s="143">
        <f t="shared" si="5"/>
        <v>0</v>
      </c>
      <c r="H40" s="137">
        <f t="shared" si="2"/>
        <v>0</v>
      </c>
      <c r="I40" s="162"/>
    </row>
    <row r="41" spans="1:11" s="13" customFormat="1" x14ac:dyDescent="0.25">
      <c r="A41" s="17" t="s">
        <v>35</v>
      </c>
      <c r="B41" s="137"/>
      <c r="C41" s="137"/>
      <c r="D41" s="137"/>
      <c r="E41" s="137"/>
      <c r="F41" s="137"/>
      <c r="G41" s="137">
        <f t="shared" si="5"/>
        <v>0</v>
      </c>
      <c r="H41" s="137">
        <f t="shared" si="2"/>
        <v>0</v>
      </c>
      <c r="I41" s="68"/>
    </row>
    <row r="42" spans="1:11" x14ac:dyDescent="0.25">
      <c r="A42" s="18" t="s">
        <v>67</v>
      </c>
      <c r="B42" s="137"/>
      <c r="C42" s="137"/>
      <c r="D42" s="137"/>
      <c r="E42" s="137"/>
      <c r="F42" s="137"/>
      <c r="G42" s="137">
        <f t="shared" si="5"/>
        <v>0</v>
      </c>
      <c r="H42" s="137">
        <f t="shared" si="2"/>
        <v>0</v>
      </c>
      <c r="I42" s="68"/>
    </row>
    <row r="43" spans="1:11" ht="31.5" x14ac:dyDescent="0.25">
      <c r="A43" s="17" t="s">
        <v>36</v>
      </c>
      <c r="B43" s="137"/>
      <c r="C43" s="137"/>
      <c r="D43" s="137"/>
      <c r="E43" s="137"/>
      <c r="F43" s="137"/>
      <c r="G43" s="137">
        <f t="shared" si="5"/>
        <v>0</v>
      </c>
      <c r="H43" s="137">
        <f t="shared" si="2"/>
        <v>0</v>
      </c>
      <c r="I43" s="68"/>
    </row>
    <row r="44" spans="1:11" s="24" customFormat="1" x14ac:dyDescent="0.25">
      <c r="A44" s="40" t="s">
        <v>12</v>
      </c>
      <c r="B44" s="147">
        <f>B45+B46+B50</f>
        <v>1012200</v>
      </c>
      <c r="C44" s="147">
        <f>C45+C46+C50</f>
        <v>0</v>
      </c>
      <c r="D44" s="147">
        <f t="shared" ref="D44:F44" si="6">D45+D46+D50</f>
        <v>0</v>
      </c>
      <c r="E44" s="147">
        <f>E45+E46+E50</f>
        <v>977335.03</v>
      </c>
      <c r="F44" s="147">
        <f t="shared" si="6"/>
        <v>0</v>
      </c>
      <c r="G44" s="147">
        <f>G45+G46+G50</f>
        <v>977335.03</v>
      </c>
      <c r="H44" s="147">
        <f>H45+H46+H50</f>
        <v>1989535.03</v>
      </c>
      <c r="I44" s="52"/>
    </row>
    <row r="45" spans="1:11" x14ac:dyDescent="0.25">
      <c r="A45" s="42" t="s">
        <v>74</v>
      </c>
      <c r="B45" s="143"/>
      <c r="C45" s="143"/>
      <c r="D45" s="143"/>
      <c r="E45" s="143"/>
      <c r="F45" s="143"/>
      <c r="G45" s="137"/>
      <c r="H45" s="137">
        <f t="shared" si="2"/>
        <v>0</v>
      </c>
      <c r="I45" s="53"/>
    </row>
    <row r="46" spans="1:11" s="13" customFormat="1" x14ac:dyDescent="0.25">
      <c r="A46" s="42" t="s">
        <v>13</v>
      </c>
      <c r="B46" s="143">
        <f>B48</f>
        <v>917200</v>
      </c>
      <c r="C46" s="143"/>
      <c r="D46" s="143">
        <f>D48</f>
        <v>0</v>
      </c>
      <c r="E46" s="143">
        <f>E48</f>
        <v>977335.03</v>
      </c>
      <c r="F46" s="143">
        <f>F47+F48+F49</f>
        <v>0</v>
      </c>
      <c r="G46" s="143">
        <f>G47+G48+G49</f>
        <v>977335.03</v>
      </c>
      <c r="H46" s="137">
        <f>B46+G46+D46+C46</f>
        <v>1894535.03</v>
      </c>
      <c r="I46" s="53"/>
    </row>
    <row r="47" spans="1:11" x14ac:dyDescent="0.25">
      <c r="A47" s="17" t="s">
        <v>37</v>
      </c>
      <c r="B47" s="137"/>
      <c r="C47" s="137"/>
      <c r="D47" s="137"/>
      <c r="E47" s="137"/>
      <c r="F47" s="137"/>
      <c r="G47" s="137">
        <f t="shared" ref="G47:G59" si="7">E47-F47</f>
        <v>0</v>
      </c>
      <c r="H47" s="137">
        <f t="shared" ref="H47" si="8">B47+G47+D47</f>
        <v>0</v>
      </c>
      <c r="I47" s="68"/>
    </row>
    <row r="48" spans="1:11" ht="87.75" customHeight="1" x14ac:dyDescent="0.25">
      <c r="A48" s="17" t="s">
        <v>76</v>
      </c>
      <c r="B48" s="137">
        <v>917200</v>
      </c>
      <c r="C48" s="137"/>
      <c r="D48" s="137"/>
      <c r="E48" s="137">
        <v>977335.03</v>
      </c>
      <c r="F48" s="137"/>
      <c r="G48" s="137">
        <f>E48-F48</f>
        <v>977335.03</v>
      </c>
      <c r="H48" s="137">
        <f>B48+G48+D48+C48</f>
        <v>1894535.03</v>
      </c>
      <c r="I48" s="68"/>
    </row>
    <row r="49" spans="1:11" ht="31.5" x14ac:dyDescent="0.25">
      <c r="A49" s="17" t="s">
        <v>38</v>
      </c>
      <c r="B49" s="137"/>
      <c r="C49" s="137"/>
      <c r="D49" s="137"/>
      <c r="E49" s="137"/>
      <c r="F49" s="137"/>
      <c r="G49" s="137">
        <f>E49-F49</f>
        <v>0</v>
      </c>
      <c r="H49" s="137">
        <f t="shared" si="2"/>
        <v>0</v>
      </c>
      <c r="I49" s="68"/>
    </row>
    <row r="50" spans="1:11" s="13" customFormat="1" x14ac:dyDescent="0.25">
      <c r="A50" s="42" t="s">
        <v>14</v>
      </c>
      <c r="B50" s="143">
        <f>B51+B52+B53+B54+B55</f>
        <v>95000</v>
      </c>
      <c r="C50" s="143">
        <f t="shared" ref="C50" si="9">C51+C52+C53+C54+C55</f>
        <v>0</v>
      </c>
      <c r="D50" s="143"/>
      <c r="E50" s="143">
        <f>E55</f>
        <v>0</v>
      </c>
      <c r="F50" s="143">
        <f t="shared" ref="F50" si="10">F51+F52+F53+F54+F55</f>
        <v>0</v>
      </c>
      <c r="G50" s="143">
        <f>G51+G52+G53+G54+G55</f>
        <v>0</v>
      </c>
      <c r="H50" s="137">
        <f>B50+G50+D50+C50</f>
        <v>95000</v>
      </c>
      <c r="I50" s="53"/>
    </row>
    <row r="51" spans="1:11" s="13" customFormat="1" ht="94.5" x14ac:dyDescent="0.25">
      <c r="A51" s="17" t="s">
        <v>39</v>
      </c>
      <c r="B51" s="137"/>
      <c r="C51" s="137"/>
      <c r="D51" s="137"/>
      <c r="E51" s="137"/>
      <c r="F51" s="137"/>
      <c r="G51" s="137">
        <f t="shared" si="7"/>
        <v>0</v>
      </c>
      <c r="H51" s="137">
        <f t="shared" si="2"/>
        <v>0</v>
      </c>
      <c r="I51" s="68"/>
    </row>
    <row r="52" spans="1:11" s="13" customFormat="1" ht="52.5" customHeight="1" x14ac:dyDescent="0.25">
      <c r="A52" s="17" t="s">
        <v>77</v>
      </c>
      <c r="B52" s="137"/>
      <c r="C52" s="137"/>
      <c r="D52" s="137"/>
      <c r="E52" s="137"/>
      <c r="F52" s="137"/>
      <c r="G52" s="137">
        <f t="shared" si="7"/>
        <v>0</v>
      </c>
      <c r="H52" s="137">
        <f t="shared" si="2"/>
        <v>0</v>
      </c>
      <c r="I52" s="68"/>
    </row>
    <row r="53" spans="1:11" s="13" customFormat="1" ht="69" customHeight="1" x14ac:dyDescent="0.25">
      <c r="A53" s="17" t="s">
        <v>58</v>
      </c>
      <c r="B53" s="137"/>
      <c r="C53" s="137"/>
      <c r="D53" s="137"/>
      <c r="E53" s="137"/>
      <c r="F53" s="137"/>
      <c r="G53" s="137">
        <f t="shared" si="7"/>
        <v>0</v>
      </c>
      <c r="H53" s="137">
        <f t="shared" si="2"/>
        <v>0</v>
      </c>
      <c r="I53" s="68"/>
    </row>
    <row r="54" spans="1:11" s="13" customFormat="1" x14ac:dyDescent="0.25">
      <c r="A54" s="17" t="s">
        <v>40</v>
      </c>
      <c r="B54" s="137"/>
      <c r="C54" s="137"/>
      <c r="D54" s="137"/>
      <c r="E54" s="137"/>
      <c r="F54" s="137"/>
      <c r="G54" s="137">
        <f t="shared" si="7"/>
        <v>0</v>
      </c>
      <c r="H54" s="137">
        <f t="shared" si="2"/>
        <v>0</v>
      </c>
      <c r="I54" s="68"/>
    </row>
    <row r="55" spans="1:11" s="13" customFormat="1" x14ac:dyDescent="0.25">
      <c r="A55" s="17" t="s">
        <v>59</v>
      </c>
      <c r="B55" s="137">
        <v>95000</v>
      </c>
      <c r="C55" s="137"/>
      <c r="D55" s="137"/>
      <c r="E55" s="137"/>
      <c r="F55" s="137"/>
      <c r="G55" s="137">
        <f>E55</f>
        <v>0</v>
      </c>
      <c r="H55" s="137">
        <f>B55+G55+D55+C55</f>
        <v>95000</v>
      </c>
      <c r="I55" s="68"/>
    </row>
    <row r="56" spans="1:11" s="2" customFormat="1" x14ac:dyDescent="0.25">
      <c r="A56" s="40" t="s">
        <v>15</v>
      </c>
      <c r="B56" s="147">
        <f>B57+B58+B59+B60+B61</f>
        <v>4500</v>
      </c>
      <c r="C56" s="147"/>
      <c r="D56" s="147"/>
      <c r="E56" s="147">
        <f t="shared" ref="E56:H56" si="11">E57+E58+E59+E60+E61</f>
        <v>0</v>
      </c>
      <c r="F56" s="147">
        <f t="shared" si="11"/>
        <v>0</v>
      </c>
      <c r="G56" s="147">
        <f t="shared" si="11"/>
        <v>0</v>
      </c>
      <c r="H56" s="147">
        <f t="shared" si="11"/>
        <v>4500</v>
      </c>
      <c r="I56" s="52"/>
    </row>
    <row r="57" spans="1:11" s="66" customFormat="1" ht="34.5" customHeight="1" x14ac:dyDescent="0.25">
      <c r="A57" s="17" t="s">
        <v>78</v>
      </c>
      <c r="B57" s="137"/>
      <c r="C57" s="137"/>
      <c r="D57" s="137"/>
      <c r="E57" s="137"/>
      <c r="F57" s="137"/>
      <c r="G57" s="137">
        <f>E57-F57</f>
        <v>0</v>
      </c>
      <c r="H57" s="137">
        <f t="shared" si="2"/>
        <v>0</v>
      </c>
      <c r="I57" s="68"/>
    </row>
    <row r="58" spans="1:11" ht="31.5" x14ac:dyDescent="0.25">
      <c r="A58" s="17" t="s">
        <v>79</v>
      </c>
      <c r="B58" s="137"/>
      <c r="C58" s="137"/>
      <c r="D58" s="137"/>
      <c r="E58" s="137"/>
      <c r="F58" s="137"/>
      <c r="G58" s="137">
        <f t="shared" si="7"/>
        <v>0</v>
      </c>
      <c r="H58" s="137">
        <f t="shared" si="2"/>
        <v>0</v>
      </c>
      <c r="I58" s="68"/>
    </row>
    <row r="59" spans="1:11" x14ac:dyDescent="0.25">
      <c r="A59" s="17" t="s">
        <v>41</v>
      </c>
      <c r="B59" s="137"/>
      <c r="C59" s="137"/>
      <c r="D59" s="137"/>
      <c r="E59" s="137"/>
      <c r="F59" s="137"/>
      <c r="G59" s="137">
        <f t="shared" si="7"/>
        <v>0</v>
      </c>
      <c r="H59" s="137">
        <f t="shared" si="2"/>
        <v>0</v>
      </c>
      <c r="I59" s="68"/>
    </row>
    <row r="60" spans="1:11" ht="47.25" x14ac:dyDescent="0.25">
      <c r="A60" s="17" t="s">
        <v>80</v>
      </c>
      <c r="B60" s="137"/>
      <c r="C60" s="137"/>
      <c r="D60" s="137"/>
      <c r="E60" s="137"/>
      <c r="F60" s="137"/>
      <c r="G60" s="137"/>
      <c r="H60" s="137">
        <f t="shared" si="2"/>
        <v>0</v>
      </c>
      <c r="I60" s="68"/>
    </row>
    <row r="61" spans="1:11" ht="20.25" customHeight="1" x14ac:dyDescent="0.25">
      <c r="A61" s="17" t="s">
        <v>42</v>
      </c>
      <c r="B61" s="137">
        <v>4500</v>
      </c>
      <c r="C61" s="137"/>
      <c r="D61" s="137"/>
      <c r="E61" s="137"/>
      <c r="F61" s="137"/>
      <c r="G61" s="137">
        <f>E61-F61</f>
        <v>0</v>
      </c>
      <c r="H61" s="137">
        <f t="shared" si="2"/>
        <v>4500</v>
      </c>
      <c r="I61" s="68"/>
    </row>
    <row r="62" spans="1:11" ht="28.5" customHeight="1" x14ac:dyDescent="0.25">
      <c r="A62" s="70" t="s">
        <v>65</v>
      </c>
      <c r="B62" s="137"/>
      <c r="C62" s="137"/>
      <c r="D62" s="137"/>
      <c r="E62" s="137"/>
      <c r="F62" s="137"/>
      <c r="G62" s="137">
        <f>E62-F62</f>
        <v>0</v>
      </c>
      <c r="H62" s="137">
        <f t="shared" si="2"/>
        <v>0</v>
      </c>
      <c r="I62" s="68"/>
      <c r="J62" s="79">
        <f>J63-J37-J44-J56</f>
        <v>0</v>
      </c>
    </row>
    <row r="63" spans="1:11" s="2" customFormat="1" x14ac:dyDescent="0.25">
      <c r="A63" s="20" t="s">
        <v>7</v>
      </c>
      <c r="B63" s="146">
        <f>B37+B44+B56+B62</f>
        <v>3611400</v>
      </c>
      <c r="C63" s="146">
        <f>C37+C44+C56+C62</f>
        <v>0</v>
      </c>
      <c r="D63" s="146">
        <f>D37+D44</f>
        <v>0</v>
      </c>
      <c r="E63" s="146">
        <f>E37+E44+E56+E62</f>
        <v>1016609.03</v>
      </c>
      <c r="F63" s="146">
        <f>F37+F44+F56+F62</f>
        <v>0</v>
      </c>
      <c r="G63" s="146">
        <f>G37+G44+G56+G62</f>
        <v>1016609.03</v>
      </c>
      <c r="H63" s="146">
        <f>H37+H44+H56+H62</f>
        <v>4628009.03</v>
      </c>
      <c r="I63" s="52"/>
    </row>
    <row r="64" spans="1:11" s="2" customFormat="1" ht="31.5" x14ac:dyDescent="0.25">
      <c r="A64" s="41" t="s">
        <v>16</v>
      </c>
      <c r="B64" s="148">
        <f t="shared" ref="B64:H64" si="12">B63-B25</f>
        <v>447000</v>
      </c>
      <c r="C64" s="148">
        <f t="shared" si="12"/>
        <v>0</v>
      </c>
      <c r="D64" s="148">
        <f t="shared" si="12"/>
        <v>0</v>
      </c>
      <c r="E64" s="148">
        <f t="shared" si="12"/>
        <v>1016609.03</v>
      </c>
      <c r="F64" s="146">
        <f t="shared" si="12"/>
        <v>0</v>
      </c>
      <c r="G64" s="148">
        <f t="shared" si="12"/>
        <v>1016609.03</v>
      </c>
      <c r="H64" s="148">
        <f t="shared" si="12"/>
        <v>1463609.0300000003</v>
      </c>
      <c r="I64" s="68"/>
      <c r="J64" s="14"/>
      <c r="K64" s="14"/>
    </row>
    <row r="65" spans="1:11" s="2" customFormat="1" x14ac:dyDescent="0.25">
      <c r="A65" s="20" t="s">
        <v>8</v>
      </c>
      <c r="B65" s="146">
        <f>B9-B63</f>
        <v>0</v>
      </c>
      <c r="C65" s="146"/>
      <c r="D65" s="146">
        <f>D63-D9</f>
        <v>0</v>
      </c>
      <c r="E65" s="146">
        <f>E63-E9</f>
        <v>1016609.03</v>
      </c>
      <c r="F65" s="146">
        <f>F63-F9</f>
        <v>0</v>
      </c>
      <c r="G65" s="146">
        <f>E65-F65</f>
        <v>1016609.03</v>
      </c>
      <c r="H65" s="146">
        <f>D65+E65+C65</f>
        <v>1016609.03</v>
      </c>
      <c r="I65" s="68"/>
      <c r="J65" s="14"/>
      <c r="K65" s="14"/>
    </row>
    <row r="66" spans="1:11" s="2" customFormat="1" ht="31.5" x14ac:dyDescent="0.25">
      <c r="A66" s="21" t="s">
        <v>43</v>
      </c>
      <c r="B66" s="143"/>
      <c r="C66" s="143"/>
      <c r="D66" s="143"/>
      <c r="E66" s="143"/>
      <c r="F66" s="143"/>
      <c r="G66" s="143"/>
      <c r="H66" s="137">
        <f>(H65*100)/H10</f>
        <v>227.42931319910514</v>
      </c>
      <c r="I66" s="53"/>
      <c r="J66" s="14"/>
      <c r="K66" s="14"/>
    </row>
    <row r="67" spans="1:11" s="2" customFormat="1" ht="47.25" x14ac:dyDescent="0.25">
      <c r="A67" s="21" t="s">
        <v>44</v>
      </c>
      <c r="B67" s="143"/>
      <c r="C67" s="143"/>
      <c r="D67" s="143"/>
      <c r="E67" s="143"/>
      <c r="F67" s="143"/>
      <c r="G67" s="143"/>
      <c r="H67" s="137">
        <f>H66</f>
        <v>227.42931319910514</v>
      </c>
      <c r="I67" s="53"/>
      <c r="J67" s="14"/>
      <c r="K67" s="14"/>
    </row>
    <row r="68" spans="1:11" s="2" customFormat="1" ht="25.5" x14ac:dyDescent="0.25">
      <c r="A68" s="67" t="s">
        <v>68</v>
      </c>
      <c r="B68" s="146">
        <f>B69+B70+B73+B76+B77+B78+B79</f>
        <v>0</v>
      </c>
      <c r="C68" s="146"/>
      <c r="D68" s="146"/>
      <c r="E68" s="146">
        <f>E69+E70+E73+E76+E77+E78+E79</f>
        <v>0</v>
      </c>
      <c r="F68" s="146">
        <f>F69+F70+F73+F76+F77+F78+F79</f>
        <v>0</v>
      </c>
      <c r="G68" s="146">
        <f>G69+G70+G73+G76+G77+G78+G79</f>
        <v>0</v>
      </c>
      <c r="H68" s="146">
        <f>H69+H70+H73+H76+H77+H78+H79</f>
        <v>0</v>
      </c>
      <c r="I68" s="52"/>
    </row>
    <row r="69" spans="1:11" s="2" customFormat="1" x14ac:dyDescent="0.25">
      <c r="A69" s="20" t="s">
        <v>45</v>
      </c>
      <c r="B69" s="146"/>
      <c r="C69" s="146"/>
      <c r="D69" s="146"/>
      <c r="E69" s="146"/>
      <c r="F69" s="146"/>
      <c r="G69" s="146">
        <f t="shared" ref="G69" si="13">E69-F69</f>
        <v>0</v>
      </c>
      <c r="H69" s="137">
        <f t="shared" si="2"/>
        <v>0</v>
      </c>
      <c r="I69" s="69"/>
    </row>
    <row r="70" spans="1:11" ht="31.5" x14ac:dyDescent="0.25">
      <c r="A70" s="18" t="s">
        <v>60</v>
      </c>
      <c r="B70" s="137">
        <f>B71+B72</f>
        <v>0</v>
      </c>
      <c r="C70" s="137"/>
      <c r="D70" s="137"/>
      <c r="E70" s="137">
        <f t="shared" ref="E70:G70" si="14">E71+E72</f>
        <v>0</v>
      </c>
      <c r="F70" s="137">
        <f t="shared" si="14"/>
        <v>0</v>
      </c>
      <c r="G70" s="137">
        <f t="shared" si="14"/>
        <v>0</v>
      </c>
      <c r="H70" s="137">
        <f t="shared" si="2"/>
        <v>0</v>
      </c>
      <c r="I70" s="72"/>
    </row>
    <row r="71" spans="1:11" x14ac:dyDescent="0.25">
      <c r="A71" s="16" t="s">
        <v>61</v>
      </c>
      <c r="B71" s="137"/>
      <c r="C71" s="137"/>
      <c r="D71" s="137"/>
      <c r="E71" s="137"/>
      <c r="F71" s="137"/>
      <c r="G71" s="137">
        <f t="shared" ref="G71" si="15">E71-F71</f>
        <v>0</v>
      </c>
      <c r="H71" s="137">
        <f t="shared" si="2"/>
        <v>0</v>
      </c>
      <c r="I71" s="69"/>
    </row>
    <row r="72" spans="1:11" x14ac:dyDescent="0.25">
      <c r="A72" s="16" t="s">
        <v>46</v>
      </c>
      <c r="B72" s="137"/>
      <c r="C72" s="137"/>
      <c r="D72" s="137"/>
      <c r="E72" s="137"/>
      <c r="F72" s="137"/>
      <c r="G72" s="137">
        <f t="shared" ref="G72" si="16">E72-F72</f>
        <v>0</v>
      </c>
      <c r="H72" s="137">
        <f t="shared" si="2"/>
        <v>0</v>
      </c>
      <c r="I72" s="69"/>
    </row>
    <row r="73" spans="1:11" x14ac:dyDescent="0.25">
      <c r="A73" s="16" t="s">
        <v>47</v>
      </c>
      <c r="B73" s="137"/>
      <c r="C73" s="137"/>
      <c r="D73" s="137"/>
      <c r="E73" s="137">
        <f t="shared" ref="E73:F73" si="17">E74+E75</f>
        <v>0</v>
      </c>
      <c r="F73" s="137">
        <f t="shared" si="17"/>
        <v>0</v>
      </c>
      <c r="G73" s="137">
        <f>G74+G75</f>
        <v>0</v>
      </c>
      <c r="H73" s="137">
        <f t="shared" si="2"/>
        <v>0</v>
      </c>
      <c r="I73" s="72"/>
    </row>
    <row r="74" spans="1:11" x14ac:dyDescent="0.25">
      <c r="A74" s="16" t="s">
        <v>48</v>
      </c>
      <c r="B74" s="137"/>
      <c r="C74" s="137"/>
      <c r="D74" s="137"/>
      <c r="E74" s="137"/>
      <c r="F74" s="137"/>
      <c r="G74" s="137">
        <f t="shared" ref="G74" si="18">E74-F74</f>
        <v>0</v>
      </c>
      <c r="H74" s="137">
        <f t="shared" si="2"/>
        <v>0</v>
      </c>
      <c r="I74" s="69"/>
    </row>
    <row r="75" spans="1:11" x14ac:dyDescent="0.25">
      <c r="A75" s="16" t="s">
        <v>49</v>
      </c>
      <c r="B75" s="137"/>
      <c r="C75" s="137"/>
      <c r="D75" s="137"/>
      <c r="E75" s="137"/>
      <c r="F75" s="137"/>
      <c r="G75" s="137">
        <f t="shared" ref="G75" si="19">E75-F75</f>
        <v>0</v>
      </c>
      <c r="H75" s="137">
        <f t="shared" si="2"/>
        <v>0</v>
      </c>
      <c r="I75" s="73"/>
    </row>
    <row r="76" spans="1:11" x14ac:dyDescent="0.25">
      <c r="A76" s="16" t="s">
        <v>81</v>
      </c>
      <c r="B76" s="137"/>
      <c r="C76" s="137"/>
      <c r="D76" s="137"/>
      <c r="E76" s="137"/>
      <c r="F76" s="137"/>
      <c r="G76" s="137">
        <f t="shared" ref="G76" si="20">E76-F76</f>
        <v>0</v>
      </c>
      <c r="H76" s="137">
        <f t="shared" si="2"/>
        <v>0</v>
      </c>
      <c r="I76" s="68"/>
    </row>
    <row r="77" spans="1:11" x14ac:dyDescent="0.25">
      <c r="A77" s="16" t="s">
        <v>10</v>
      </c>
      <c r="B77" s="137"/>
      <c r="C77" s="137"/>
      <c r="D77" s="137"/>
      <c r="E77" s="137"/>
      <c r="F77" s="137"/>
      <c r="G77" s="137">
        <f t="shared" ref="G77" si="21">E77-F77</f>
        <v>0</v>
      </c>
      <c r="H77" s="137">
        <f t="shared" ref="H77:H79" si="22">B77+G77</f>
        <v>0</v>
      </c>
      <c r="I77" s="68"/>
    </row>
    <row r="78" spans="1:11" ht="31.5" x14ac:dyDescent="0.25">
      <c r="A78" s="16" t="s">
        <v>62</v>
      </c>
      <c r="B78" s="137"/>
      <c r="C78" s="137"/>
      <c r="D78" s="137"/>
      <c r="E78" s="137"/>
      <c r="F78" s="137"/>
      <c r="G78" s="137">
        <f t="shared" ref="G78" si="23">E78-F78</f>
        <v>0</v>
      </c>
      <c r="H78" s="137">
        <f t="shared" si="22"/>
        <v>0</v>
      </c>
      <c r="I78" s="68"/>
    </row>
    <row r="79" spans="1:11" ht="23.25" customHeight="1" x14ac:dyDescent="0.25">
      <c r="A79" s="16" t="s">
        <v>9</v>
      </c>
      <c r="B79" s="137"/>
      <c r="C79" s="137"/>
      <c r="D79" s="137"/>
      <c r="E79" s="137"/>
      <c r="F79" s="137"/>
      <c r="G79" s="137">
        <f t="shared" ref="G79" si="24">E79-F79</f>
        <v>0</v>
      </c>
      <c r="H79" s="137">
        <f t="shared" si="22"/>
        <v>0</v>
      </c>
      <c r="I79" s="68"/>
    </row>
    <row r="80" spans="1:11" x14ac:dyDescent="0.25">
      <c r="A80" s="16" t="s">
        <v>50</v>
      </c>
      <c r="B80" s="137">
        <v>1180919.8999999999</v>
      </c>
      <c r="C80" s="137">
        <f t="shared" ref="C80:E80" ca="1" si="25">C81+C82</f>
        <v>331.41999999999996</v>
      </c>
      <c r="D80" s="137">
        <f t="shared" ca="1" si="25"/>
        <v>331.41999999999996</v>
      </c>
      <c r="E80" s="137">
        <f t="shared" si="25"/>
        <v>1016609.03</v>
      </c>
      <c r="F80" s="137"/>
      <c r="G80" s="137">
        <f>E80-F80</f>
        <v>1016609.03</v>
      </c>
      <c r="H80" s="137">
        <f>B80-G80</f>
        <v>164310.86999999988</v>
      </c>
      <c r="I80" s="68"/>
    </row>
    <row r="81" spans="1:10" x14ac:dyDescent="0.25">
      <c r="A81" s="16" t="s">
        <v>51</v>
      </c>
      <c r="B81" s="137"/>
      <c r="C81" s="137"/>
      <c r="D81" s="137"/>
      <c r="E81" s="137"/>
      <c r="F81" s="137"/>
      <c r="G81" s="137">
        <f>E81-F81</f>
        <v>0</v>
      </c>
      <c r="H81" s="137">
        <f t="shared" ref="H81" si="26">B81-D81-G81-C81</f>
        <v>0</v>
      </c>
      <c r="I81" s="68"/>
    </row>
    <row r="82" spans="1:10" x14ac:dyDescent="0.25">
      <c r="A82" s="16" t="s">
        <v>52</v>
      </c>
      <c r="B82" s="137">
        <v>1180919.8999999999</v>
      </c>
      <c r="C82" s="137">
        <f ca="1">C80-C81</f>
        <v>0</v>
      </c>
      <c r="D82" s="137">
        <f ca="1">D80-D81</f>
        <v>0</v>
      </c>
      <c r="E82" s="137">
        <v>1016609.03</v>
      </c>
      <c r="F82" s="137"/>
      <c r="G82" s="137">
        <f>E82-F82</f>
        <v>1016609.03</v>
      </c>
      <c r="H82" s="137">
        <f>B82-G82</f>
        <v>164310.86999999988</v>
      </c>
      <c r="I82" s="68"/>
    </row>
    <row r="83" spans="1:10" ht="16.5" customHeight="1" x14ac:dyDescent="0.25">
      <c r="A83" s="45" t="s">
        <v>63</v>
      </c>
      <c r="B83" s="137"/>
      <c r="C83" s="137"/>
      <c r="D83" s="137"/>
      <c r="E83" s="137"/>
      <c r="F83" s="137"/>
      <c r="G83" s="137"/>
      <c r="H83" s="137"/>
      <c r="I83" s="68"/>
    </row>
    <row r="84" spans="1:10" s="2" customFormat="1" ht="31.5" x14ac:dyDescent="0.25">
      <c r="A84" s="16" t="s">
        <v>89</v>
      </c>
      <c r="B84" s="137"/>
      <c r="C84" s="137"/>
      <c r="D84" s="137"/>
      <c r="E84" s="137"/>
      <c r="F84" s="137"/>
      <c r="G84" s="137">
        <f>E84-F84</f>
        <v>0</v>
      </c>
      <c r="H84" s="137">
        <f>B84+G84</f>
        <v>0</v>
      </c>
      <c r="I84" s="68"/>
    </row>
    <row r="85" spans="1:10" x14ac:dyDescent="0.25">
      <c r="A85" s="12" t="s">
        <v>90</v>
      </c>
      <c r="B85" s="143"/>
      <c r="C85" s="143"/>
      <c r="D85" s="143"/>
      <c r="E85" s="143"/>
      <c r="F85" s="143"/>
      <c r="G85" s="137">
        <f t="shared" ref="G85:G87" si="27">E85-F85</f>
        <v>0</v>
      </c>
      <c r="H85" s="137">
        <f t="shared" ref="H85:H87" si="28">B85+G85</f>
        <v>0</v>
      </c>
      <c r="I85" s="53"/>
    </row>
    <row r="86" spans="1:10" x14ac:dyDescent="0.25">
      <c r="A86" s="12" t="s">
        <v>91</v>
      </c>
      <c r="B86" s="137"/>
      <c r="C86" s="137"/>
      <c r="D86" s="137"/>
      <c r="E86" s="143"/>
      <c r="F86" s="137"/>
      <c r="G86" s="137">
        <f t="shared" si="27"/>
        <v>0</v>
      </c>
      <c r="H86" s="137">
        <f t="shared" si="28"/>
        <v>0</v>
      </c>
      <c r="I86" s="68"/>
    </row>
    <row r="87" spans="1:10" ht="31.5" x14ac:dyDescent="0.25">
      <c r="A87" s="12" t="s">
        <v>93</v>
      </c>
      <c r="B87" s="143"/>
      <c r="C87" s="143"/>
      <c r="D87" s="143"/>
      <c r="E87" s="143"/>
      <c r="F87" s="143"/>
      <c r="G87" s="137">
        <f t="shared" si="27"/>
        <v>0</v>
      </c>
      <c r="H87" s="137">
        <f t="shared" si="28"/>
        <v>0</v>
      </c>
      <c r="I87" s="53"/>
    </row>
    <row r="88" spans="1:10" x14ac:dyDescent="0.25">
      <c r="A88" s="25"/>
      <c r="B88" s="26"/>
      <c r="C88" s="26"/>
      <c r="D88" s="26"/>
      <c r="E88" s="29"/>
      <c r="F88" s="27"/>
      <c r="G88" s="27"/>
      <c r="H88" s="27"/>
    </row>
    <row r="89" spans="1:10" ht="31.5" x14ac:dyDescent="0.25">
      <c r="A89" s="124" t="s">
        <v>122</v>
      </c>
      <c r="B89" s="125"/>
      <c r="C89" s="125"/>
      <c r="D89" s="125"/>
      <c r="E89" s="168" t="s">
        <v>123</v>
      </c>
      <c r="F89" s="152"/>
      <c r="G89" s="27"/>
      <c r="H89" s="27"/>
      <c r="I89" s="55"/>
      <c r="J89" s="15"/>
    </row>
    <row r="90" spans="1:10" ht="13.5" customHeight="1" x14ac:dyDescent="0.25">
      <c r="B90" s="11"/>
      <c r="C90" s="11"/>
      <c r="D90" s="11"/>
      <c r="E90" s="30"/>
      <c r="F90" s="54"/>
      <c r="G90" s="10"/>
      <c r="H90" s="10"/>
    </row>
    <row r="91" spans="1:10" ht="13.5" customHeight="1" x14ac:dyDescent="0.25">
      <c r="B91" s="11"/>
      <c r="C91" s="11"/>
      <c r="D91" s="11"/>
      <c r="E91" s="155"/>
      <c r="F91" s="156"/>
      <c r="G91" s="10"/>
      <c r="H91" s="10"/>
    </row>
    <row r="92" spans="1:10" ht="20.25" x14ac:dyDescent="0.3">
      <c r="A92" s="43"/>
      <c r="B92" s="1"/>
      <c r="C92" s="1"/>
      <c r="D92" s="1"/>
      <c r="E92" s="155"/>
      <c r="F92" s="156"/>
      <c r="G92" s="33"/>
      <c r="H92" s="33"/>
    </row>
    <row r="93" spans="1:10" x14ac:dyDescent="0.25">
      <c r="A93" s="22"/>
      <c r="E93" s="8"/>
      <c r="F93" s="14"/>
    </row>
    <row r="94" spans="1:10" ht="20.25" x14ac:dyDescent="0.25">
      <c r="A94" s="23"/>
      <c r="B94" s="34"/>
      <c r="C94" s="34"/>
      <c r="D94" s="34"/>
      <c r="E94" s="35"/>
      <c r="F94" s="35"/>
    </row>
    <row r="95" spans="1:10" ht="20.25" x14ac:dyDescent="0.3">
      <c r="B95" s="36"/>
      <c r="C95" s="36"/>
      <c r="D95" s="36"/>
      <c r="E95" s="154"/>
      <c r="F95" s="154"/>
    </row>
    <row r="97" spans="1:8" x14ac:dyDescent="0.25">
      <c r="G97" s="15"/>
      <c r="H97" s="15"/>
    </row>
    <row r="99" spans="1:8" x14ac:dyDescent="0.25">
      <c r="A99" s="44"/>
    </row>
    <row r="100" spans="1:8" x14ac:dyDescent="0.25">
      <c r="E100" s="31"/>
      <c r="F100" s="15"/>
    </row>
  </sheetData>
  <mergeCells count="15">
    <mergeCell ref="A2:I2"/>
    <mergeCell ref="E95:F95"/>
    <mergeCell ref="E92:F92"/>
    <mergeCell ref="E91:F91"/>
    <mergeCell ref="H5:H6"/>
    <mergeCell ref="E5:G5"/>
    <mergeCell ref="B5:B6"/>
    <mergeCell ref="I4:I6"/>
    <mergeCell ref="B4:H4"/>
    <mergeCell ref="I38:I40"/>
    <mergeCell ref="I30:I34"/>
    <mergeCell ref="A4:A6"/>
    <mergeCell ref="D5:D6"/>
    <mergeCell ref="E89:F89"/>
    <mergeCell ref="C5:C6"/>
  </mergeCells>
  <phoneticPr fontId="12" type="noConversion"/>
  <printOptions horizontalCentered="1"/>
  <pageMargins left="0" right="0" top="0.19685039370078741" bottom="0" header="0" footer="0"/>
  <pageSetup paperSize="9" scale="80" fitToHeight="0" orientation="landscape" errors="blank" r:id="rId1"/>
  <headerFooter differentFirst="1"/>
  <rowBreaks count="1" manualBreakCount="1">
    <brk id="2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="85" zoomScaleNormal="100" zoomScaleSheetLayoutView="85" workbookViewId="0">
      <selection activeCell="B12" sqref="B12"/>
    </sheetView>
  </sheetViews>
  <sheetFormatPr defaultColWidth="9.140625" defaultRowHeight="15.75" x14ac:dyDescent="0.25"/>
  <cols>
    <col min="1" max="1" width="62.28515625" style="108" customWidth="1"/>
    <col min="2" max="2" width="32.28515625" style="86" customWidth="1"/>
    <col min="3" max="3" width="21.5703125" style="86" hidden="1" customWidth="1"/>
    <col min="4" max="4" width="19.140625" style="86" hidden="1" customWidth="1"/>
    <col min="5" max="5" width="16.42578125" style="109" customWidth="1"/>
    <col min="6" max="6" width="16.42578125" style="101" customWidth="1"/>
    <col min="7" max="7" width="15" style="86" customWidth="1"/>
    <col min="8" max="8" width="18.140625" style="86" customWidth="1"/>
    <col min="9" max="9" width="45.7109375" style="114" customWidth="1"/>
    <col min="10" max="10" width="16.42578125" style="86" customWidth="1"/>
    <col min="11" max="11" width="9.140625" style="86"/>
    <col min="12" max="12" width="15" style="86" bestFit="1" customWidth="1"/>
    <col min="13" max="16384" width="9.140625" style="86"/>
  </cols>
  <sheetData>
    <row r="1" spans="1:9" s="85" customFormat="1" x14ac:dyDescent="0.25">
      <c r="A1" s="81"/>
      <c r="C1" s="82"/>
      <c r="D1" s="82"/>
      <c r="E1" s="83"/>
      <c r="F1" s="83"/>
      <c r="G1" s="83"/>
      <c r="H1" s="83"/>
      <c r="I1" s="84" t="s">
        <v>83</v>
      </c>
    </row>
    <row r="2" spans="1:9" ht="25.5" customHeight="1" x14ac:dyDescent="0.25">
      <c r="A2" s="170" t="s">
        <v>87</v>
      </c>
      <c r="B2" s="170"/>
      <c r="C2" s="170"/>
      <c r="D2" s="170"/>
      <c r="E2" s="170"/>
      <c r="F2" s="170"/>
      <c r="G2" s="170"/>
      <c r="H2" s="170"/>
      <c r="I2" s="170"/>
    </row>
    <row r="3" spans="1:9" x14ac:dyDescent="0.25">
      <c r="A3" s="87"/>
      <c r="B3" s="88"/>
      <c r="C3" s="88"/>
      <c r="D3" s="88"/>
      <c r="E3" s="89"/>
      <c r="F3" s="88"/>
      <c r="G3" s="88"/>
      <c r="H3" s="88"/>
      <c r="I3" s="90" t="s">
        <v>69</v>
      </c>
    </row>
    <row r="4" spans="1:9" ht="15.75" customHeight="1" x14ac:dyDescent="0.25">
      <c r="A4" s="171" t="s">
        <v>0</v>
      </c>
      <c r="B4" s="174" t="s">
        <v>56</v>
      </c>
      <c r="C4" s="174"/>
      <c r="D4" s="174"/>
      <c r="E4" s="174"/>
      <c r="F4" s="174"/>
      <c r="G4" s="174"/>
      <c r="H4" s="174"/>
      <c r="I4" s="175" t="s">
        <v>66</v>
      </c>
    </row>
    <row r="5" spans="1:9" ht="34.5" customHeight="1" x14ac:dyDescent="0.25">
      <c r="A5" s="172"/>
      <c r="B5" s="174" t="s">
        <v>129</v>
      </c>
      <c r="C5" s="157" t="s">
        <v>97</v>
      </c>
      <c r="D5" s="157" t="s">
        <v>110</v>
      </c>
      <c r="E5" s="176" t="s">
        <v>84</v>
      </c>
      <c r="F5" s="176"/>
      <c r="G5" s="176"/>
      <c r="H5" s="174" t="s">
        <v>72</v>
      </c>
      <c r="I5" s="175"/>
    </row>
    <row r="6" spans="1:9" ht="82.5" customHeight="1" x14ac:dyDescent="0.25">
      <c r="A6" s="173"/>
      <c r="B6" s="174"/>
      <c r="C6" s="157"/>
      <c r="D6" s="157"/>
      <c r="E6" s="91" t="s">
        <v>53</v>
      </c>
      <c r="F6" s="92" t="s">
        <v>54</v>
      </c>
      <c r="G6" s="93" t="s">
        <v>55</v>
      </c>
      <c r="H6" s="174"/>
      <c r="I6" s="175"/>
    </row>
    <row r="7" spans="1:9" x14ac:dyDescent="0.25">
      <c r="A7" s="94">
        <v>1</v>
      </c>
      <c r="B7" s="95">
        <v>2</v>
      </c>
      <c r="C7" s="95"/>
      <c r="D7" s="95"/>
      <c r="E7" s="96">
        <v>3</v>
      </c>
      <c r="F7" s="96">
        <v>4</v>
      </c>
      <c r="G7" s="97">
        <v>5</v>
      </c>
      <c r="H7" s="97">
        <v>6</v>
      </c>
      <c r="I7" s="98" t="s">
        <v>70</v>
      </c>
    </row>
    <row r="8" spans="1:9" s="104" customFormat="1" x14ac:dyDescent="0.25">
      <c r="A8" s="41" t="s">
        <v>130</v>
      </c>
      <c r="B8" s="151">
        <v>1183331.99</v>
      </c>
      <c r="C8" s="129"/>
      <c r="D8" s="129"/>
      <c r="E8" s="130" t="s">
        <v>86</v>
      </c>
      <c r="F8" s="130" t="s">
        <v>86</v>
      </c>
      <c r="G8" s="130" t="s">
        <v>86</v>
      </c>
      <c r="H8" s="130" t="s">
        <v>86</v>
      </c>
      <c r="I8" s="103"/>
    </row>
    <row r="9" spans="1:9" s="104" customFormat="1" x14ac:dyDescent="0.25">
      <c r="A9" s="17" t="s">
        <v>142</v>
      </c>
      <c r="B9" s="149"/>
      <c r="C9" s="129"/>
      <c r="D9" s="129"/>
      <c r="E9" s="130"/>
      <c r="F9" s="130"/>
      <c r="G9" s="130">
        <f>E9-F9</f>
        <v>0</v>
      </c>
      <c r="H9" s="130">
        <f>G9</f>
        <v>0</v>
      </c>
      <c r="I9" s="103"/>
    </row>
    <row r="10" spans="1:9" ht="36" customHeight="1" x14ac:dyDescent="0.25">
      <c r="A10" s="41" t="s">
        <v>88</v>
      </c>
      <c r="B10" s="131"/>
      <c r="C10" s="131"/>
      <c r="D10" s="131"/>
      <c r="E10" s="131"/>
      <c r="F10" s="131"/>
      <c r="G10" s="130">
        <f t="shared" ref="G10:G11" si="0">E10-F10</f>
        <v>0</v>
      </c>
      <c r="H10" s="130">
        <f t="shared" ref="H10:H11" si="1">G10</f>
        <v>0</v>
      </c>
      <c r="I10" s="99"/>
    </row>
    <row r="11" spans="1:9" s="101" customFormat="1" ht="16.5" customHeight="1" x14ac:dyDescent="0.25">
      <c r="A11" s="40" t="s">
        <v>85</v>
      </c>
      <c r="B11" s="129"/>
      <c r="C11" s="129"/>
      <c r="D11" s="129"/>
      <c r="E11" s="129"/>
      <c r="F11" s="129"/>
      <c r="G11" s="130">
        <f t="shared" si="0"/>
        <v>0</v>
      </c>
      <c r="H11" s="130">
        <f t="shared" si="1"/>
        <v>0</v>
      </c>
      <c r="I11" s="100"/>
    </row>
    <row r="12" spans="1:9" s="101" customFormat="1" x14ac:dyDescent="0.25">
      <c r="A12" s="42" t="s">
        <v>131</v>
      </c>
      <c r="B12" s="132"/>
      <c r="C12" s="132"/>
      <c r="D12" s="132"/>
      <c r="E12" s="149">
        <v>30164</v>
      </c>
      <c r="F12" s="149"/>
      <c r="G12" s="149">
        <f>E12-F12</f>
        <v>30164</v>
      </c>
      <c r="H12" s="149">
        <f t="shared" ref="H12:H24" si="2">G12+B12+C12+D12</f>
        <v>30164</v>
      </c>
      <c r="I12" s="102" t="s">
        <v>135</v>
      </c>
    </row>
    <row r="13" spans="1:9" s="101" customFormat="1" x14ac:dyDescent="0.25">
      <c r="A13" s="42" t="s">
        <v>132</v>
      </c>
      <c r="B13" s="132"/>
      <c r="C13" s="132"/>
      <c r="D13" s="132"/>
      <c r="E13" s="149">
        <v>9110</v>
      </c>
      <c r="F13" s="149"/>
      <c r="G13" s="149">
        <f t="shared" ref="G13:G24" si="3">E13-F13</f>
        <v>9110</v>
      </c>
      <c r="H13" s="149">
        <f t="shared" si="2"/>
        <v>9110</v>
      </c>
      <c r="I13" s="102" t="s">
        <v>136</v>
      </c>
    </row>
    <row r="14" spans="1:9" s="101" customFormat="1" x14ac:dyDescent="0.25">
      <c r="A14" s="42" t="s">
        <v>133</v>
      </c>
      <c r="B14" s="132"/>
      <c r="C14" s="132"/>
      <c r="D14" s="132"/>
      <c r="E14" s="149">
        <v>27335.03</v>
      </c>
      <c r="F14" s="149"/>
      <c r="G14" s="149">
        <f t="shared" si="3"/>
        <v>27335.03</v>
      </c>
      <c r="H14" s="149">
        <f t="shared" si="2"/>
        <v>27335.03</v>
      </c>
      <c r="I14" s="102" t="s">
        <v>134</v>
      </c>
    </row>
    <row r="15" spans="1:9" s="101" customFormat="1" ht="31.5" x14ac:dyDescent="0.25">
      <c r="A15" s="133" t="s">
        <v>137</v>
      </c>
      <c r="B15" s="130"/>
      <c r="C15" s="130"/>
      <c r="D15" s="132"/>
      <c r="E15" s="149">
        <v>950000</v>
      </c>
      <c r="F15" s="150"/>
      <c r="G15" s="149">
        <f t="shared" si="3"/>
        <v>950000</v>
      </c>
      <c r="H15" s="149">
        <f t="shared" si="2"/>
        <v>950000</v>
      </c>
      <c r="I15" s="100" t="s">
        <v>138</v>
      </c>
    </row>
    <row r="16" spans="1:9" s="101" customFormat="1" ht="0.75" customHeight="1" x14ac:dyDescent="0.25">
      <c r="A16" s="42" t="s">
        <v>124</v>
      </c>
      <c r="B16" s="130"/>
      <c r="C16" s="130"/>
      <c r="D16" s="132"/>
      <c r="E16" s="150"/>
      <c r="F16" s="150"/>
      <c r="G16" s="150">
        <f t="shared" si="3"/>
        <v>0</v>
      </c>
      <c r="H16" s="149">
        <f t="shared" si="2"/>
        <v>0</v>
      </c>
      <c r="I16" s="100" t="s">
        <v>115</v>
      </c>
    </row>
    <row r="17" spans="1:10" ht="63" hidden="1" x14ac:dyDescent="0.25">
      <c r="A17" s="133" t="s">
        <v>125</v>
      </c>
      <c r="B17" s="130"/>
      <c r="C17" s="130"/>
      <c r="D17" s="132"/>
      <c r="E17" s="150"/>
      <c r="F17" s="150"/>
      <c r="G17" s="150">
        <f t="shared" si="3"/>
        <v>0</v>
      </c>
      <c r="H17" s="149">
        <f t="shared" si="2"/>
        <v>0</v>
      </c>
      <c r="I17" s="100" t="s">
        <v>116</v>
      </c>
    </row>
    <row r="18" spans="1:10" ht="46.5" hidden="1" customHeight="1" x14ac:dyDescent="0.25">
      <c r="A18" s="133" t="s">
        <v>126</v>
      </c>
      <c r="B18" s="130"/>
      <c r="C18" s="130"/>
      <c r="D18" s="132"/>
      <c r="E18" s="150"/>
      <c r="F18" s="150"/>
      <c r="G18" s="150">
        <f t="shared" si="3"/>
        <v>0</v>
      </c>
      <c r="H18" s="149">
        <f t="shared" si="2"/>
        <v>0</v>
      </c>
      <c r="I18" s="100" t="s">
        <v>121</v>
      </c>
    </row>
    <row r="19" spans="1:10" ht="63" hidden="1" x14ac:dyDescent="0.25">
      <c r="A19" s="133" t="s">
        <v>114</v>
      </c>
      <c r="B19" s="130"/>
      <c r="C19" s="130"/>
      <c r="D19" s="132"/>
      <c r="E19" s="150"/>
      <c r="F19" s="150"/>
      <c r="G19" s="150">
        <f t="shared" si="3"/>
        <v>0</v>
      </c>
      <c r="H19" s="149">
        <f t="shared" si="2"/>
        <v>0</v>
      </c>
      <c r="I19" s="100" t="s">
        <v>117</v>
      </c>
    </row>
    <row r="20" spans="1:10" hidden="1" x14ac:dyDescent="0.25">
      <c r="A20" s="133" t="s">
        <v>118</v>
      </c>
      <c r="B20" s="130"/>
      <c r="C20" s="130"/>
      <c r="D20" s="132"/>
      <c r="E20" s="150"/>
      <c r="F20" s="150"/>
      <c r="G20" s="150">
        <f t="shared" si="3"/>
        <v>0</v>
      </c>
      <c r="H20" s="149">
        <f t="shared" si="2"/>
        <v>0</v>
      </c>
      <c r="I20" s="100" t="s">
        <v>119</v>
      </c>
    </row>
    <row r="21" spans="1:10" ht="46.5" hidden="1" customHeight="1" x14ac:dyDescent="0.25">
      <c r="A21" s="133" t="s">
        <v>120</v>
      </c>
      <c r="B21" s="130"/>
      <c r="C21" s="130"/>
      <c r="D21" s="132"/>
      <c r="E21" s="150"/>
      <c r="F21" s="150"/>
      <c r="G21" s="150">
        <f t="shared" si="3"/>
        <v>0</v>
      </c>
      <c r="H21" s="149">
        <f t="shared" si="2"/>
        <v>0</v>
      </c>
      <c r="I21" s="100" t="s">
        <v>121</v>
      </c>
    </row>
    <row r="22" spans="1:10" ht="15" hidden="1" customHeight="1" x14ac:dyDescent="0.25">
      <c r="A22" s="133" t="s">
        <v>111</v>
      </c>
      <c r="B22" s="130"/>
      <c r="C22" s="130"/>
      <c r="D22" s="132"/>
      <c r="E22" s="150"/>
      <c r="F22" s="150"/>
      <c r="G22" s="150">
        <f t="shared" si="3"/>
        <v>0</v>
      </c>
      <c r="H22" s="149">
        <f t="shared" si="2"/>
        <v>0</v>
      </c>
      <c r="I22" s="100"/>
    </row>
    <row r="23" spans="1:10" hidden="1" x14ac:dyDescent="0.25">
      <c r="A23" s="133" t="s">
        <v>112</v>
      </c>
      <c r="B23" s="130"/>
      <c r="C23" s="130"/>
      <c r="D23" s="132"/>
      <c r="E23" s="150"/>
      <c r="F23" s="150"/>
      <c r="G23" s="150">
        <f t="shared" si="3"/>
        <v>0</v>
      </c>
      <c r="H23" s="149">
        <f t="shared" si="2"/>
        <v>0</v>
      </c>
      <c r="I23" s="100"/>
    </row>
    <row r="24" spans="1:10" ht="15" hidden="1" customHeight="1" x14ac:dyDescent="0.25">
      <c r="A24" s="133" t="s">
        <v>113</v>
      </c>
      <c r="B24" s="130"/>
      <c r="C24" s="130"/>
      <c r="D24" s="132"/>
      <c r="E24" s="150"/>
      <c r="F24" s="150"/>
      <c r="G24" s="150">
        <f t="shared" si="3"/>
        <v>0</v>
      </c>
      <c r="H24" s="149">
        <f t="shared" si="2"/>
        <v>0</v>
      </c>
      <c r="I24" s="100"/>
    </row>
    <row r="25" spans="1:10" hidden="1" x14ac:dyDescent="0.25">
      <c r="A25" s="133" t="s">
        <v>101</v>
      </c>
      <c r="B25" s="130"/>
      <c r="C25" s="130"/>
      <c r="D25" s="132"/>
      <c r="E25" s="150"/>
      <c r="F25" s="150"/>
      <c r="G25" s="150"/>
      <c r="H25" s="149">
        <f t="shared" ref="H25:H28" si="4">G25+B25+C25+D25+E25</f>
        <v>0</v>
      </c>
      <c r="I25" s="100" t="s">
        <v>102</v>
      </c>
    </row>
    <row r="26" spans="1:10" ht="31.5" hidden="1" x14ac:dyDescent="0.25">
      <c r="A26" s="133" t="s">
        <v>103</v>
      </c>
      <c r="B26" s="130"/>
      <c r="C26" s="130"/>
      <c r="D26" s="132"/>
      <c r="E26" s="150"/>
      <c r="F26" s="150"/>
      <c r="G26" s="150"/>
      <c r="H26" s="149">
        <f t="shared" si="4"/>
        <v>0</v>
      </c>
      <c r="I26" s="100" t="s">
        <v>104</v>
      </c>
    </row>
    <row r="27" spans="1:10" hidden="1" x14ac:dyDescent="0.25">
      <c r="A27" s="133" t="s">
        <v>105</v>
      </c>
      <c r="B27" s="130"/>
      <c r="C27" s="130"/>
      <c r="D27" s="132"/>
      <c r="E27" s="150"/>
      <c r="F27" s="150"/>
      <c r="G27" s="150"/>
      <c r="H27" s="149">
        <f t="shared" si="4"/>
        <v>0</v>
      </c>
      <c r="I27" s="100" t="s">
        <v>106</v>
      </c>
    </row>
    <row r="28" spans="1:10" ht="31.5" hidden="1" x14ac:dyDescent="0.25">
      <c r="A28" s="133" t="s">
        <v>107</v>
      </c>
      <c r="B28" s="130"/>
      <c r="C28" s="130"/>
      <c r="D28" s="132"/>
      <c r="E28" s="150"/>
      <c r="F28" s="150"/>
      <c r="G28" s="150"/>
      <c r="H28" s="149">
        <f t="shared" si="4"/>
        <v>0</v>
      </c>
      <c r="I28" s="100" t="s">
        <v>108</v>
      </c>
    </row>
    <row r="29" spans="1:10" x14ac:dyDescent="0.25">
      <c r="A29" s="41" t="s">
        <v>98</v>
      </c>
      <c r="B29" s="130">
        <f>SUM(B12:B20)</f>
        <v>0</v>
      </c>
      <c r="C29" s="130">
        <f>SUM(C12:C20)</f>
        <v>0</v>
      </c>
      <c r="D29" s="130">
        <f>SUM(D12:D21)</f>
        <v>0</v>
      </c>
      <c r="E29" s="150">
        <f>SUM(E12:E28)</f>
        <v>1016609.03</v>
      </c>
      <c r="F29" s="150">
        <f t="shared" ref="F29:H29" si="5">SUM(F12:F28)</f>
        <v>0</v>
      </c>
      <c r="G29" s="150">
        <f t="shared" si="5"/>
        <v>1016609.03</v>
      </c>
      <c r="H29" s="150">
        <f t="shared" si="5"/>
        <v>1016609.03</v>
      </c>
      <c r="I29" s="100"/>
    </row>
    <row r="30" spans="1:10" x14ac:dyDescent="0.25">
      <c r="A30" s="123" t="s">
        <v>94</v>
      </c>
      <c r="B30" s="106"/>
      <c r="C30" s="106"/>
      <c r="D30" s="106"/>
      <c r="E30" s="106"/>
      <c r="F30" s="106"/>
      <c r="G30" s="105"/>
      <c r="H30" s="105"/>
      <c r="I30" s="107"/>
    </row>
    <row r="31" spans="1:10" x14ac:dyDescent="0.25">
      <c r="A31" s="177" t="s">
        <v>140</v>
      </c>
      <c r="B31" s="178"/>
      <c r="C31" s="127"/>
      <c r="D31" s="127"/>
      <c r="E31" s="106"/>
      <c r="F31" s="106"/>
      <c r="G31" s="110"/>
      <c r="H31" s="110"/>
      <c r="I31" s="111"/>
      <c r="J31" s="112"/>
    </row>
    <row r="32" spans="1:10" ht="18" customHeight="1" x14ac:dyDescent="0.25">
      <c r="A32" s="179" t="s">
        <v>95</v>
      </c>
      <c r="B32" s="179"/>
      <c r="C32" s="179"/>
      <c r="D32" s="179"/>
      <c r="E32" s="179"/>
      <c r="F32" s="179"/>
      <c r="G32" s="113"/>
      <c r="H32" s="113"/>
    </row>
    <row r="33" spans="1:8" ht="18.75" customHeight="1" x14ac:dyDescent="0.25">
      <c r="A33" s="177" t="s">
        <v>139</v>
      </c>
      <c r="B33" s="178"/>
      <c r="C33" s="127"/>
      <c r="D33" s="127"/>
      <c r="E33" s="106"/>
      <c r="F33" s="105"/>
      <c r="G33" s="113"/>
      <c r="H33" s="113"/>
    </row>
    <row r="34" spans="1:8" ht="20.25" x14ac:dyDescent="0.3">
      <c r="A34" s="180" t="s">
        <v>141</v>
      </c>
      <c r="B34" s="181"/>
      <c r="C34" s="128"/>
      <c r="D34" s="128"/>
      <c r="E34" s="106"/>
      <c r="F34" s="105"/>
      <c r="G34" s="115"/>
      <c r="H34" s="115"/>
    </row>
    <row r="35" spans="1:8" ht="31.5" x14ac:dyDescent="0.25">
      <c r="A35" s="124" t="s">
        <v>127</v>
      </c>
      <c r="B35" s="125"/>
      <c r="C35" s="125"/>
      <c r="D35" s="125"/>
      <c r="E35" s="125"/>
      <c r="F35" s="168" t="s">
        <v>123</v>
      </c>
      <c r="G35" s="152"/>
    </row>
    <row r="36" spans="1:8" ht="20.25" x14ac:dyDescent="0.25">
      <c r="A36" s="116"/>
      <c r="B36" s="117"/>
      <c r="C36" s="117"/>
      <c r="D36" s="117"/>
      <c r="E36" s="118"/>
      <c r="F36" s="118"/>
    </row>
    <row r="37" spans="1:8" ht="20.25" x14ac:dyDescent="0.3">
      <c r="B37" s="119"/>
      <c r="C37" s="119"/>
      <c r="D37" s="119"/>
      <c r="E37" s="169"/>
      <c r="F37" s="169"/>
    </row>
    <row r="39" spans="1:8" x14ac:dyDescent="0.25">
      <c r="G39" s="112"/>
      <c r="H39" s="112"/>
    </row>
    <row r="41" spans="1:8" x14ac:dyDescent="0.25">
      <c r="A41" s="120"/>
    </row>
    <row r="42" spans="1:8" x14ac:dyDescent="0.25">
      <c r="E42" s="121"/>
      <c r="F42" s="112"/>
    </row>
  </sheetData>
  <mergeCells count="15">
    <mergeCell ref="E37:F37"/>
    <mergeCell ref="A2:I2"/>
    <mergeCell ref="A4:A6"/>
    <mergeCell ref="B4:H4"/>
    <mergeCell ref="I4:I6"/>
    <mergeCell ref="B5:B6"/>
    <mergeCell ref="E5:G5"/>
    <mergeCell ref="H5:H6"/>
    <mergeCell ref="A31:B31"/>
    <mergeCell ref="A32:F32"/>
    <mergeCell ref="A33:B33"/>
    <mergeCell ref="A34:B34"/>
    <mergeCell ref="F35:G35"/>
    <mergeCell ref="C5:C6"/>
    <mergeCell ref="D5:D6"/>
  </mergeCells>
  <printOptions horizontalCentered="1"/>
  <pageMargins left="0" right="0" top="0.19685039370078741" bottom="0" header="0" footer="0"/>
  <pageSetup paperSize="9" scale="71" fitToHeight="0" orientation="landscape" errors="blank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</vt:lpstr>
      <vt:lpstr>приложение 1.1</vt:lpstr>
      <vt:lpstr>'приложение 1'!Заголовки_для_печати</vt:lpstr>
      <vt:lpstr>'приложение 1.1'!Заголовки_для_печати</vt:lpstr>
      <vt:lpstr>'приложение 1'!Область_печати</vt:lpstr>
      <vt:lpstr>'приложение 1.1'!Область_печати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suhih</dc:creator>
  <cp:lastModifiedBy>Регина</cp:lastModifiedBy>
  <cp:lastPrinted>2023-01-19T05:13:43Z</cp:lastPrinted>
  <dcterms:created xsi:type="dcterms:W3CDTF">2014-09-26T08:21:45Z</dcterms:created>
  <dcterms:modified xsi:type="dcterms:W3CDTF">2023-01-19T05:28:35Z</dcterms:modified>
</cp:coreProperties>
</file>